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StudebakerK\Desktop\"/>
    </mc:Choice>
  </mc:AlternateContent>
  <xr:revisionPtr revIDLastSave="0" documentId="8_{8D03F36A-B48A-49A5-9F06-288E27DAE0A0}" xr6:coauthVersionLast="47" xr6:coauthVersionMax="47" xr10:uidLastSave="{00000000-0000-0000-0000-000000000000}"/>
  <bookViews>
    <workbookView xWindow="31995" yWindow="2280" windowWidth="21600" windowHeight="12870" tabRatio="887" xr2:uid="{00000000-000D-0000-FFFF-FFFF00000000}"/>
  </bookViews>
  <sheets>
    <sheet name="1. Revenue Source" sheetId="4" r:id="rId1"/>
    <sheet name="2. Property Type" sheetId="3" r:id="rId2"/>
    <sheet name="3. by Mortgage Amount" sheetId="1" r:id="rId3"/>
    <sheet name="4. by Boro" sheetId="2" r:id="rId4"/>
    <sheet name="5. Mortgage Amt-Entities" sheetId="5" r:id="rId5"/>
    <sheet name="6. Boro -Entities" sheetId="6" r:id="rId6"/>
    <sheet name="7. Commercial" sheetId="10" r:id="rId7"/>
    <sheet name="8. Top Mortgages" sheetId="9" r:id="rId8"/>
    <sheet name="9 updat. Historical with SI " sheetId="19" r:id="rId9"/>
    <sheet name="10 up. Historical res break" sheetId="20" r:id="rId10"/>
  </sheets>
  <definedNames>
    <definedName name="_xlnm.Print_Area" localSheetId="3">'4. by Boro'!$A$1:$F$49</definedName>
    <definedName name="_xlnm.Print_Area" localSheetId="6">'7. Commercial'!$A$1:$K$64</definedName>
    <definedName name="_xlnm.Print_Area" localSheetId="8">'9 updat. Historical with SI '!$A$1:$F$50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49" i="5" l="1"/>
  <c r="E49" i="5"/>
  <c r="E65" i="1"/>
  <c r="C65" i="1"/>
  <c r="C21" i="1"/>
  <c r="E42" i="5"/>
  <c r="E43" i="5"/>
  <c r="E44" i="5"/>
  <c r="E45" i="5"/>
  <c r="E46" i="5"/>
  <c r="E47" i="5"/>
  <c r="E48" i="5"/>
  <c r="E41" i="5"/>
  <c r="B42" i="5"/>
  <c r="B43" i="5"/>
  <c r="B44" i="5"/>
  <c r="B45" i="5"/>
  <c r="B46" i="5"/>
  <c r="B47" i="5"/>
  <c r="B48" i="5"/>
  <c r="B49" i="5"/>
  <c r="B41" i="5"/>
  <c r="B57" i="1"/>
  <c r="E35" i="1"/>
  <c r="C35" i="1"/>
  <c r="B35" i="1"/>
  <c r="E50" i="19" l="1"/>
  <c r="C50" i="19"/>
  <c r="B50" i="19"/>
  <c r="E15" i="3"/>
  <c r="C14" i="4"/>
  <c r="C19" i="4"/>
  <c r="D19" i="4" s="1"/>
  <c r="I31" i="6"/>
  <c r="I32" i="6"/>
  <c r="I33" i="6"/>
  <c r="I34" i="6"/>
  <c r="E33" i="6"/>
  <c r="E34" i="6"/>
  <c r="E32" i="6"/>
  <c r="E31" i="6"/>
  <c r="B32" i="6"/>
  <c r="B33" i="6"/>
  <c r="B34" i="6"/>
  <c r="B31" i="6"/>
  <c r="I27" i="6"/>
  <c r="I19" i="6"/>
  <c r="E27" i="6"/>
  <c r="B27" i="6"/>
  <c r="E19" i="6"/>
  <c r="B19" i="6"/>
  <c r="E38" i="2"/>
  <c r="C38" i="2"/>
  <c r="B38" i="2"/>
  <c r="E27" i="2"/>
  <c r="C27" i="2"/>
  <c r="B27" i="2"/>
  <c r="E18" i="2"/>
  <c r="C18" i="2"/>
  <c r="B18" i="2"/>
  <c r="E51" i="1"/>
  <c r="C51" i="1"/>
  <c r="B51" i="1"/>
  <c r="C22" i="1"/>
  <c r="C66" i="1" s="1"/>
  <c r="B22" i="1"/>
  <c r="B15" i="3"/>
  <c r="H26" i="10"/>
  <c r="H64" i="10" s="1"/>
  <c r="D26" i="10"/>
  <c r="B26" i="10"/>
  <c r="B45" i="10"/>
  <c r="H45" i="10"/>
  <c r="D45" i="10"/>
  <c r="I48" i="5"/>
  <c r="I47" i="5"/>
  <c r="I46" i="5"/>
  <c r="I45" i="5"/>
  <c r="I44" i="5"/>
  <c r="I43" i="5"/>
  <c r="I42" i="5"/>
  <c r="I41" i="5"/>
  <c r="I37" i="5"/>
  <c r="I24" i="5"/>
  <c r="E50" i="5"/>
  <c r="E37" i="5"/>
  <c r="E24" i="5"/>
  <c r="B37" i="5"/>
  <c r="B24" i="5"/>
  <c r="E48" i="2"/>
  <c r="C48" i="2"/>
  <c r="B48" i="2"/>
  <c r="E47" i="2"/>
  <c r="C47" i="2"/>
  <c r="B47" i="2"/>
  <c r="E46" i="2"/>
  <c r="C46" i="2"/>
  <c r="B46" i="2"/>
  <c r="E45" i="2"/>
  <c r="C45" i="2"/>
  <c r="B45" i="2"/>
  <c r="E44" i="2"/>
  <c r="C44" i="2"/>
  <c r="B44" i="2"/>
  <c r="E58" i="1"/>
  <c r="E59" i="1"/>
  <c r="E60" i="1"/>
  <c r="E61" i="1"/>
  <c r="E62" i="1"/>
  <c r="E63" i="1"/>
  <c r="E64" i="1"/>
  <c r="E57" i="1"/>
  <c r="C58" i="1"/>
  <c r="C59" i="1"/>
  <c r="C60" i="1"/>
  <c r="C61" i="1"/>
  <c r="C62" i="1"/>
  <c r="C63" i="1"/>
  <c r="C64" i="1"/>
  <c r="C57" i="1"/>
  <c r="B58" i="1"/>
  <c r="B59" i="1"/>
  <c r="B60" i="1"/>
  <c r="B61" i="1"/>
  <c r="B62" i="1"/>
  <c r="B63" i="1"/>
  <c r="B64" i="1"/>
  <c r="B65" i="1"/>
  <c r="E22" i="1"/>
  <c r="C15" i="3"/>
  <c r="J57" i="10"/>
  <c r="H56" i="10"/>
  <c r="F56" i="10"/>
  <c r="J53" i="10"/>
  <c r="F53" i="10"/>
  <c r="B53" i="10"/>
  <c r="B51" i="10"/>
  <c r="B62" i="10"/>
  <c r="F62" i="10"/>
  <c r="F64" i="10"/>
  <c r="J64" i="10"/>
  <c r="J62" i="10"/>
  <c r="J61" i="10"/>
  <c r="J60" i="10"/>
  <c r="J59" i="10"/>
  <c r="J58" i="10"/>
  <c r="J56" i="10"/>
  <c r="J55" i="10"/>
  <c r="J54" i="10"/>
  <c r="J52" i="10"/>
  <c r="J51" i="10"/>
  <c r="F61" i="10"/>
  <c r="F60" i="10"/>
  <c r="F59" i="10"/>
  <c r="F58" i="10"/>
  <c r="F57" i="10"/>
  <c r="F55" i="10"/>
  <c r="F54" i="10"/>
  <c r="F52" i="10"/>
  <c r="F51" i="10"/>
  <c r="B61" i="10"/>
  <c r="B60" i="10"/>
  <c r="B59" i="10"/>
  <c r="B58" i="10"/>
  <c r="B57" i="10"/>
  <c r="B56" i="10"/>
  <c r="B55" i="10"/>
  <c r="B54" i="10"/>
  <c r="B52" i="10"/>
  <c r="H62" i="10"/>
  <c r="H61" i="10"/>
  <c r="H60" i="10"/>
  <c r="H59" i="10"/>
  <c r="H58" i="10"/>
  <c r="H57" i="10"/>
  <c r="H55" i="10"/>
  <c r="H54" i="10"/>
  <c r="H53" i="10"/>
  <c r="H52" i="10"/>
  <c r="H51" i="10"/>
  <c r="D62" i="10"/>
  <c r="D61" i="10"/>
  <c r="D60" i="10"/>
  <c r="D59" i="10"/>
  <c r="D58" i="10"/>
  <c r="D57" i="10"/>
  <c r="D56" i="10"/>
  <c r="D55" i="10"/>
  <c r="D54" i="10"/>
  <c r="D53" i="10"/>
  <c r="D52" i="10"/>
  <c r="D51" i="10"/>
  <c r="A1" i="1"/>
  <c r="C24" i="4"/>
  <c r="D23" i="4" s="1"/>
  <c r="D17" i="4"/>
  <c r="D13" i="4"/>
  <c r="I35" i="6" l="1"/>
  <c r="E35" i="6"/>
  <c r="C49" i="2"/>
  <c r="D24" i="4"/>
  <c r="D14" i="4"/>
  <c r="D12" i="4"/>
  <c r="D22" i="4"/>
  <c r="D18" i="4"/>
  <c r="B64" i="10"/>
  <c r="I50" i="5"/>
  <c r="D64" i="10"/>
  <c r="B35" i="6"/>
  <c r="B50" i="5"/>
  <c r="B49" i="2"/>
  <c r="E49" i="2"/>
  <c r="B66" i="1"/>
  <c r="E66" i="1"/>
</calcChain>
</file>

<file path=xl/sharedStrings.xml><?xml version="1.0" encoding="utf-8"?>
<sst xmlns="http://schemas.openxmlformats.org/spreadsheetml/2006/main" count="580" uniqueCount="158">
  <si>
    <t>Manhattan</t>
  </si>
  <si>
    <t>Bronx</t>
  </si>
  <si>
    <t>Brooklyn</t>
  </si>
  <si>
    <t>Queens</t>
  </si>
  <si>
    <t>Commercial</t>
  </si>
  <si>
    <t>Residential</t>
  </si>
  <si>
    <t>TOTAL</t>
  </si>
  <si>
    <t>Borough</t>
  </si>
  <si>
    <t>All Residential</t>
  </si>
  <si>
    <t>1-3 Family</t>
  </si>
  <si>
    <t>All Property Types</t>
  </si>
  <si>
    <t>Property Type</t>
  </si>
  <si>
    <t>Year</t>
  </si>
  <si>
    <t>MRT Liability</t>
  </si>
  <si>
    <t>Median</t>
  </si>
  <si>
    <t xml:space="preserve">Number </t>
  </si>
  <si>
    <t xml:space="preserve">Median </t>
  </si>
  <si>
    <t>Transactions</t>
  </si>
  <si>
    <t>$50K or Less</t>
  </si>
  <si>
    <t>$50K-$100K</t>
  </si>
  <si>
    <t>$100K-$250K</t>
  </si>
  <si>
    <t>$500K-$1M</t>
  </si>
  <si>
    <t>$1M-$5M</t>
  </si>
  <si>
    <t>$5M-$15M</t>
  </si>
  <si>
    <t>$15M-$20M</t>
  </si>
  <si>
    <t>$250K-$500K</t>
  </si>
  <si>
    <r>
      <t>Percent of All Mortgages</t>
    </r>
    <r>
      <rPr>
        <b/>
        <vertAlign val="superscript"/>
        <sz val="10"/>
        <rFont val="Arial"/>
        <family val="2"/>
      </rPr>
      <t>2</t>
    </r>
  </si>
  <si>
    <t>Total</t>
  </si>
  <si>
    <t>($ millions)</t>
  </si>
  <si>
    <t xml:space="preserve">1. Dedicated to New York City Transit Authority and certain paratransit and franchised bus operators. </t>
  </si>
  <si>
    <r>
      <t>Percent of All Transactions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 xml:space="preserve"> </t>
    </r>
  </si>
  <si>
    <t>Taxable Mortgage Amount</t>
  </si>
  <si>
    <t>NYC General Fund</t>
  </si>
  <si>
    <t>Dedicated to MTA/SONYMA</t>
  </si>
  <si>
    <t>Percent of Total</t>
  </si>
  <si>
    <t>Mortgage Recording Tax</t>
  </si>
  <si>
    <t>Liability</t>
  </si>
  <si>
    <t>State-levied Taxes</t>
  </si>
  <si>
    <t>City-levied Taxes</t>
  </si>
  <si>
    <t xml:space="preserve">Total </t>
  </si>
  <si>
    <t>%</t>
  </si>
  <si>
    <t>Revenue Source and Destination</t>
  </si>
  <si>
    <t>Subtotal</t>
  </si>
  <si>
    <r>
      <t>Dedicated to NYC Transit Authority</t>
    </r>
    <r>
      <rPr>
        <vertAlign val="superscript"/>
        <sz val="10"/>
        <rFont val="Arial"/>
        <family val="2"/>
      </rPr>
      <t>1</t>
    </r>
  </si>
  <si>
    <r>
      <t>Dedicated to MTA/SONYMA/NYC Transit Authority</t>
    </r>
    <r>
      <rPr>
        <vertAlign val="superscript"/>
        <sz val="10"/>
        <rFont val="Arial"/>
        <family val="2"/>
      </rPr>
      <t>1</t>
    </r>
  </si>
  <si>
    <t>Staten Island</t>
  </si>
  <si>
    <t>Taxable Mortgage</t>
  </si>
  <si>
    <t>Office Building</t>
  </si>
  <si>
    <t>Street</t>
  </si>
  <si>
    <t>Office Buildings</t>
  </si>
  <si>
    <t>Culture/Health/Hotel/Recreation</t>
  </si>
  <si>
    <t>Vacant Land</t>
  </si>
  <si>
    <t>Other commercial</t>
  </si>
  <si>
    <t>Year-Over-Year Change</t>
  </si>
  <si>
    <t>Parking/Garages/Gas Station</t>
  </si>
  <si>
    <t>MORTGAGE RECORDING TAX</t>
  </si>
  <si>
    <t>Table 1</t>
  </si>
  <si>
    <t>DISTRIBUTION OF LIABILITY BY REVENUE SOURCE</t>
  </si>
  <si>
    <t>($ MILLIONS)</t>
  </si>
  <si>
    <t>Table 2</t>
  </si>
  <si>
    <t>DISTRIBUTION BY TRANSACTION TYPE</t>
  </si>
  <si>
    <t>Table 3</t>
  </si>
  <si>
    <t>DISTRIBUTION BY TAXABLE MORTGAGE AMOUNT AND PROPERTY TYPE</t>
  </si>
  <si>
    <t>Table 4</t>
  </si>
  <si>
    <t>DISTRIBUTION BY BOROUGH AND PROPERTY TYPE</t>
  </si>
  <si>
    <t>Table 5</t>
  </si>
  <si>
    <t>MORTGAGE RECORDING TAX ON RESIDENTIAL MORTGAGES</t>
  </si>
  <si>
    <t>(Excluding Staten Island)</t>
  </si>
  <si>
    <t xml:space="preserve">where the mortgagor (borrower) was identified as an entity, such as a trust, limited liability company, limited liability partnership or corporation.   </t>
  </si>
  <si>
    <t>Table 6</t>
  </si>
  <si>
    <t>Table 7</t>
  </si>
  <si>
    <t>YEAR-OVER-YEAR COMPARISON</t>
  </si>
  <si>
    <t>DISTRIBUTION BY PROPERTY TYPE</t>
  </si>
  <si>
    <t>Table 8</t>
  </si>
  <si>
    <t>TOP RESIDENTIAL AND COMMERCIAL TRANSACTIONS</t>
  </si>
  <si>
    <t>BY TAXABLE MORTGAGE AMOUNT</t>
  </si>
  <si>
    <t>Table 9</t>
  </si>
  <si>
    <t>Park Avenue</t>
  </si>
  <si>
    <t>(Continued)</t>
  </si>
  <si>
    <t>Greenwich Street</t>
  </si>
  <si>
    <t>More than $20M</t>
  </si>
  <si>
    <t xml:space="preserve">MORTGAGE RECORDING TAX </t>
  </si>
  <si>
    <t>`</t>
  </si>
  <si>
    <r>
      <t>Total</t>
    </r>
    <r>
      <rPr>
        <sz val="10"/>
        <rFont val="Arial"/>
        <family val="2"/>
      </rPr>
      <t xml:space="preserve">                           ($ millions)</t>
    </r>
  </si>
  <si>
    <r>
      <t xml:space="preserve">Total                 </t>
    </r>
    <r>
      <rPr>
        <sz val="10"/>
        <rFont val="Arial"/>
        <family val="2"/>
      </rPr>
      <t>($ millions)</t>
    </r>
  </si>
  <si>
    <t>Percent Change</t>
  </si>
  <si>
    <t>EXECUTED BY ENTITIES¹</t>
  </si>
  <si>
    <t>MORTGAGE RECORDING TAX ON COMMERCIAL MORTGAGES</t>
  </si>
  <si>
    <r>
      <t>1.</t>
    </r>
    <r>
      <rPr>
        <sz val="7"/>
        <rFont val="Times New Roman"/>
        <family val="1"/>
      </rPr>
      <t xml:space="preserve"> </t>
    </r>
    <r>
      <rPr>
        <sz val="9"/>
        <rFont val="Arial"/>
        <family val="2"/>
      </rPr>
      <t xml:space="preserve">Most residential mortgages involve individuals but a significant number involve legal entities. This table includes only transactions where the mortgagor (borrower) was identified as an entity, such as a trust, limited liability company, limited liability partnership or corporation.   </t>
    </r>
  </si>
  <si>
    <t>MRT              Liability</t>
  </si>
  <si>
    <t>1. Transaction involved multiple properties</t>
  </si>
  <si>
    <r>
      <t>1.</t>
    </r>
    <r>
      <rPr>
        <sz val="7"/>
        <rFont val="Times New Roman"/>
        <family val="1"/>
      </rPr>
      <t xml:space="preserve"> </t>
    </r>
    <r>
      <rPr>
        <sz val="9"/>
        <rFont val="Arial"/>
        <family val="2"/>
      </rPr>
      <t>Most residential mortgages involve individuals but a significant number involve legal entities. This table includes only transactions</t>
    </r>
  </si>
  <si>
    <r>
      <t>2.</t>
    </r>
    <r>
      <rPr>
        <sz val="7"/>
        <rFont val="Times New Roman"/>
        <family val="1"/>
      </rPr>
      <t> </t>
    </r>
    <r>
      <rPr>
        <sz val="9"/>
        <rFont val="Arial"/>
        <family val="2"/>
      </rPr>
      <t>Percent of all transactions and all mortgages are calculated based on all transactions and their related taxable mortgage amounts,</t>
    </r>
  </si>
  <si>
    <t>1-3 Family Home</t>
  </si>
  <si>
    <t>Fifth Avenue</t>
  </si>
  <si>
    <t>West 53rd Street</t>
  </si>
  <si>
    <t>Kent Avenue</t>
  </si>
  <si>
    <r>
      <t>Total</t>
    </r>
    <r>
      <rPr>
        <sz val="10"/>
        <color theme="1"/>
        <rFont val="Arial"/>
        <family val="2"/>
      </rPr>
      <t xml:space="preserve">                           ($ millions)</t>
    </r>
  </si>
  <si>
    <t>Utility Company And Building</t>
  </si>
  <si>
    <t>DISTRIBUTION OF TRANSACTIONS AND LIABILITY BY PROPERTY TYPE</t>
  </si>
  <si>
    <t>Condominiums</t>
  </si>
  <si>
    <t>Condominium</t>
  </si>
  <si>
    <t>Commercial Condominium</t>
  </si>
  <si>
    <r>
      <t>2.</t>
    </r>
    <r>
      <rPr>
        <sz val="7"/>
        <rFont val="Times New Roman"/>
        <family val="1"/>
      </rPr>
      <t> </t>
    </r>
    <r>
      <rPr>
        <sz val="9"/>
        <rFont val="Arial"/>
        <family val="2"/>
      </rPr>
      <t xml:space="preserve">Percent of all transactions and all mortgages are calculated based on all transactions and their related taxable mortgage amounts, excluding Staten Island. </t>
    </r>
  </si>
  <si>
    <t>excluding Staten Island.</t>
  </si>
  <si>
    <t>Garages</t>
  </si>
  <si>
    <r>
      <t>Bond Street</t>
    </r>
    <r>
      <rPr>
        <vertAlign val="superscript"/>
        <sz val="10"/>
        <rFont val="Arial"/>
        <family val="2"/>
      </rPr>
      <t>1</t>
    </r>
  </si>
  <si>
    <t>Table 10</t>
  </si>
  <si>
    <t>Residential: 1-3 Family Homes</t>
  </si>
  <si>
    <t>Residential: Condominiums</t>
  </si>
  <si>
    <r>
      <t>DISTRIBUTION BY TRANSACTION TYPE</t>
    </r>
    <r>
      <rPr>
        <b/>
        <vertAlign val="superscript"/>
        <sz val="12"/>
        <rFont val="Arial"/>
        <family val="2"/>
      </rPr>
      <t>1</t>
    </r>
  </si>
  <si>
    <t>1. Due to data limitations, all residential mortgages in Staten Island were classified as 1-3 families up to and including TY 2020.</t>
  </si>
  <si>
    <t>Mixed-use 1-3 Family Homes</t>
  </si>
  <si>
    <t>Commercial Cooperatives</t>
  </si>
  <si>
    <t>Commercial Condominiums</t>
  </si>
  <si>
    <t>4-10 Family Rentals</t>
  </si>
  <si>
    <t>Rentals</t>
  </si>
  <si>
    <t>Store Buildings</t>
  </si>
  <si>
    <t>Large Rental</t>
  </si>
  <si>
    <t>Industrial buildings</t>
  </si>
  <si>
    <t>Vacant Lands</t>
  </si>
  <si>
    <t>CALENDAR YEAR 2024</t>
  </si>
  <si>
    <t>2024</t>
  </si>
  <si>
    <t>Bank Street</t>
  </si>
  <si>
    <t>West 18th Street</t>
  </si>
  <si>
    <t>E 73rd St</t>
  </si>
  <si>
    <t>East 75 Street</t>
  </si>
  <si>
    <t>East 95th Street</t>
  </si>
  <si>
    <t>Morton Street</t>
  </si>
  <si>
    <t>West 10th Street</t>
  </si>
  <si>
    <t>West 21st Street</t>
  </si>
  <si>
    <t>Barrow Street</t>
  </si>
  <si>
    <r>
      <t>Hubert Street</t>
    </r>
    <r>
      <rPr>
        <vertAlign val="superscript"/>
        <sz val="10"/>
        <rFont val="Arial"/>
        <family val="2"/>
      </rPr>
      <t>1</t>
    </r>
  </si>
  <si>
    <t>Clarkson Street</t>
  </si>
  <si>
    <t xml:space="preserve">Large Rental </t>
  </si>
  <si>
    <t xml:space="preserve">Hotel </t>
  </si>
  <si>
    <t>Religious Building</t>
  </si>
  <si>
    <t>Industrial Building</t>
  </si>
  <si>
    <t>Dekalb Avenue</t>
  </si>
  <si>
    <t>East 125 Street</t>
  </si>
  <si>
    <r>
      <t>6 Avenue</t>
    </r>
    <r>
      <rPr>
        <vertAlign val="superscript"/>
        <sz val="10"/>
        <rFont val="Arial"/>
        <family val="2"/>
      </rPr>
      <t>1</t>
    </r>
  </si>
  <si>
    <r>
      <t>35th Avenue</t>
    </r>
    <r>
      <rPr>
        <vertAlign val="superscript"/>
        <sz val="10"/>
        <rFont val="Arial"/>
        <family val="2"/>
      </rPr>
      <t>1</t>
    </r>
  </si>
  <si>
    <r>
      <t>Gerard Avenue</t>
    </r>
    <r>
      <rPr>
        <vertAlign val="superscript"/>
        <sz val="10"/>
        <rFont val="Arial"/>
        <family val="2"/>
      </rPr>
      <t>1</t>
    </r>
  </si>
  <si>
    <r>
      <t>Ditmars Blvd</t>
    </r>
    <r>
      <rPr>
        <vertAlign val="superscript"/>
        <sz val="10"/>
        <rFont val="Arial"/>
        <family val="2"/>
      </rPr>
      <t>1</t>
    </r>
  </si>
  <si>
    <r>
      <t>37 Street</t>
    </r>
    <r>
      <rPr>
        <vertAlign val="superscript"/>
        <sz val="10"/>
        <rFont val="Arial"/>
        <family val="2"/>
      </rPr>
      <t>1</t>
    </r>
  </si>
  <si>
    <r>
      <t>East 35th Street</t>
    </r>
    <r>
      <rPr>
        <vertAlign val="superscript"/>
        <sz val="10"/>
        <rFont val="Arial"/>
        <family val="2"/>
      </rPr>
      <t>1</t>
    </r>
  </si>
  <si>
    <r>
      <t>Locust Avenue</t>
    </r>
    <r>
      <rPr>
        <vertAlign val="superscript"/>
        <sz val="10"/>
        <rFont val="Arial"/>
        <family val="2"/>
      </rPr>
      <t>1</t>
    </r>
  </si>
  <si>
    <r>
      <t>East 77th</t>
    </r>
    <r>
      <rPr>
        <vertAlign val="superscript"/>
        <sz val="10"/>
        <rFont val="Arial"/>
        <family val="2"/>
      </rPr>
      <t>1</t>
    </r>
  </si>
  <si>
    <r>
      <t>Morgan Avenue</t>
    </r>
    <r>
      <rPr>
        <vertAlign val="superscript"/>
        <sz val="10"/>
        <rFont val="Arial"/>
        <family val="2"/>
      </rPr>
      <t>1</t>
    </r>
  </si>
  <si>
    <r>
      <t>Amsterdam Avenue</t>
    </r>
    <r>
      <rPr>
        <vertAlign val="superscript"/>
        <sz val="10"/>
        <rFont val="Arial"/>
        <family val="2"/>
      </rPr>
      <t>1</t>
    </r>
  </si>
  <si>
    <r>
      <t>East 82nd Street</t>
    </r>
    <r>
      <rPr>
        <vertAlign val="superscript"/>
        <sz val="10"/>
        <rFont val="Arial"/>
        <family val="2"/>
      </rPr>
      <t>1</t>
    </r>
  </si>
  <si>
    <t>Amsterdam Avenue</t>
  </si>
  <si>
    <t>East 77th Street</t>
  </si>
  <si>
    <r>
      <t>East 11th Street</t>
    </r>
    <r>
      <rPr>
        <vertAlign val="superscript"/>
        <sz val="10"/>
        <rFont val="Arial"/>
        <family val="2"/>
      </rPr>
      <t>1</t>
    </r>
  </si>
  <si>
    <r>
      <t>Park Avenue</t>
    </r>
    <r>
      <rPr>
        <vertAlign val="superscript"/>
        <sz val="10"/>
        <rFont val="Arial"/>
        <family val="2"/>
      </rPr>
      <t>1</t>
    </r>
  </si>
  <si>
    <r>
      <t xml:space="preserve">Median </t>
    </r>
    <r>
      <rPr>
        <sz val="10"/>
        <rFont val="Arial"/>
        <family val="2"/>
      </rPr>
      <t>($)</t>
    </r>
  </si>
  <si>
    <t>2015-2024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</si>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</sst>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5" formatCode="&quot;$&quot;#,##0_);\(&quot;$&quot;#,##0\)"/>
    <numFmt numFmtId="7" formatCode="&quot;$&quot;#,##0.00_);\(&quot;$&quot;#,##0.00\)"/>
    <numFmt numFmtId="43" formatCode="_(* #,##0.00_);_(* \(#,##0.00\);_(* &quot;-&quot;??_);_(@_)"/>
    <numFmt numFmtId="164" formatCode="##########0"/>
    <numFmt numFmtId="165" formatCode="#,###,##0"/>
    <numFmt numFmtId="166" formatCode="&quot;$&quot;#,##0"/>
    <numFmt numFmtId="167" formatCode="&quot;$&quot;#,##0.0,,"/>
    <numFmt numFmtId="168" formatCode="#,##0.0,,"/>
    <numFmt numFmtId="169" formatCode="_(* #,##0_);_(* \(#,##0\);_(* &quot;-&quot;??_);_(@_)"/>
    <numFmt numFmtId="170" formatCode="&quot;$&quot;#,##0.0"/>
    <numFmt numFmtId="171" formatCode="&quot;$&quot;#,##0.00"/>
    <numFmt numFmtId="172" formatCode="#,##0.0_);\(#,##0.0\)"/>
  </numFmts>
  <fonts count="26" x14ac:knownFonts="1">
    <font>
      <sz val="9.5"/>
      <color rgb="FF000000"/>
      <name val="Arial"/>
    </font>
    <font>
      <sz val="11"/>
      <color theme="1"/>
      <name val="Courier New"/>
      <family val="2"/>
      <scheme val="minor"/>
    </font>
    <font>
      <sz val="11"/>
      <color theme="1"/>
      <name val="Courier New"/>
      <family val="2"/>
      <scheme val="minor"/>
    </font>
    <font>
      <sz val="11"/>
      <color theme="1"/>
      <name val="Courier New"/>
      <family val="2"/>
      <scheme val="minor"/>
    </font>
    <font>
      <sz val="11"/>
      <color theme="1"/>
      <name val="Courier New"/>
      <family val="2"/>
      <scheme val="minor"/>
    </font>
    <font>
      <sz val="10"/>
      <color theme="1"/>
      <name val="Arial"/>
      <family val="2"/>
    </font>
    <font>
      <sz val="9.5"/>
      <color rgb="FF000000"/>
      <name val="Arial"/>
      <family val="2"/>
    </font>
    <font>
      <sz val="10"/>
      <color theme="1"/>
      <name val="Arial"/>
      <family val="2"/>
    </font>
    <font>
      <sz val="9.5"/>
      <color rgb="FF00000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.5"/>
      <name val="Arial"/>
      <family val="2"/>
    </font>
    <font>
      <b/>
      <vertAlign val="superscript"/>
      <sz val="10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vertAlign val="superscript"/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9.5"/>
      <name val="Arial"/>
      <family val="2"/>
    </font>
    <font>
      <sz val="9"/>
      <name val="Arial"/>
      <family val="2"/>
    </font>
    <font>
      <b/>
      <i/>
      <sz val="11"/>
      <name val="Arial"/>
      <family val="2"/>
    </font>
    <font>
      <sz val="7"/>
      <name val="Times New Roman"/>
      <family val="1"/>
    </font>
    <font>
      <sz val="1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b/>
      <vertAlign val="superscript"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1">
    <xf numFmtId="0" fontId="0" fillId="0" borderId="0"/>
    <xf numFmtId="0" fontId="6" fillId="0" borderId="0"/>
    <xf numFmtId="0" fontId="7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" fillId="0" borderId="0"/>
    <xf numFmtId="0" fontId="3" fillId="0" borderId="0"/>
    <xf numFmtId="0" fontId="2" fillId="0" borderId="0"/>
    <xf numFmtId="0" fontId="1" fillId="0" borderId="0"/>
    <xf numFmtId="0" fontId="1" fillId="0" borderId="0"/>
    <xf numFmtId="0" fontId="1" fillId="0" borderId="0"/>
  </cellStyleXfs>
  <cellXfs count="341">
    <xf numFmtId="0" fontId="0" fillId="0" borderId="0" xfId="0" applyAlignment="1">
      <alignment horizontal="left"/>
    </xf>
    <xf numFmtId="167" fontId="9" fillId="0" borderId="11" xfId="5" applyNumberFormat="1" applyFont="1" applyBorder="1" applyProtection="1"/>
    <xf numFmtId="0" fontId="11" fillId="0" borderId="0" xfId="0" applyFont="1" applyAlignment="1">
      <alignment horizontal="left"/>
    </xf>
    <xf numFmtId="167" fontId="9" fillId="0" borderId="11" xfId="5" applyNumberFormat="1" applyFont="1" applyBorder="1" applyAlignment="1" applyProtection="1"/>
    <xf numFmtId="168" fontId="9" fillId="0" borderId="11" xfId="5" applyNumberFormat="1" applyFont="1" applyBorder="1" applyAlignment="1" applyProtection="1"/>
    <xf numFmtId="167" fontId="10" fillId="0" borderId="2" xfId="5" applyNumberFormat="1" applyFont="1" applyBorder="1" applyAlignment="1" applyProtection="1"/>
    <xf numFmtId="167" fontId="9" fillId="0" borderId="0" xfId="5" applyNumberFormat="1" applyFont="1" applyBorder="1" applyProtection="1"/>
    <xf numFmtId="9" fontId="9" fillId="0" borderId="0" xfId="6" applyFont="1" applyFill="1" applyBorder="1" applyAlignment="1">
      <alignment horizontal="right"/>
    </xf>
    <xf numFmtId="9" fontId="10" fillId="0" borderId="0" xfId="6" applyFont="1" applyFill="1" applyBorder="1" applyAlignment="1">
      <alignment horizontal="right"/>
    </xf>
    <xf numFmtId="9" fontId="10" fillId="0" borderId="4" xfId="6" applyFont="1" applyFill="1" applyBorder="1" applyAlignment="1">
      <alignment horizontal="right"/>
    </xf>
    <xf numFmtId="9" fontId="9" fillId="0" borderId="0" xfId="6" applyFont="1" applyBorder="1" applyAlignment="1" applyProtection="1"/>
    <xf numFmtId="9" fontId="10" fillId="0" borderId="0" xfId="6" applyFont="1" applyBorder="1" applyAlignment="1" applyProtection="1"/>
    <xf numFmtId="9" fontId="10" fillId="0" borderId="3" xfId="6" applyFont="1" applyBorder="1" applyAlignment="1" applyProtection="1"/>
    <xf numFmtId="9" fontId="10" fillId="0" borderId="3" xfId="6" applyFont="1" applyFill="1" applyBorder="1" applyAlignment="1">
      <alignment horizontal="right"/>
    </xf>
    <xf numFmtId="164" fontId="10" fillId="0" borderId="11" xfId="0" applyNumberFormat="1" applyFont="1" applyBorder="1" applyAlignment="1">
      <alignment horizontal="left" vertical="top"/>
    </xf>
    <xf numFmtId="164" fontId="10" fillId="0" borderId="13" xfId="0" applyNumberFormat="1" applyFont="1" applyBorder="1" applyAlignment="1">
      <alignment horizontal="left"/>
    </xf>
    <xf numFmtId="0" fontId="10" fillId="0" borderId="2" xfId="0" applyFont="1" applyBorder="1" applyAlignment="1">
      <alignment horizontal="left"/>
    </xf>
    <xf numFmtId="0" fontId="9" fillId="0" borderId="8" xfId="0" applyFont="1" applyBorder="1" applyAlignment="1">
      <alignment horizontal="left"/>
    </xf>
    <xf numFmtId="0" fontId="9" fillId="0" borderId="9" xfId="0" applyFont="1" applyBorder="1" applyAlignment="1">
      <alignment horizontal="left"/>
    </xf>
    <xf numFmtId="0" fontId="9" fillId="0" borderId="10" xfId="0" applyFont="1" applyBorder="1" applyAlignment="1">
      <alignment horizontal="left"/>
    </xf>
    <xf numFmtId="0" fontId="10" fillId="0" borderId="11" xfId="0" applyFont="1" applyBorder="1" applyAlignment="1">
      <alignment horizontal="left"/>
    </xf>
    <xf numFmtId="0" fontId="9" fillId="0" borderId="11" xfId="0" applyFont="1" applyBorder="1" applyAlignment="1">
      <alignment horizontal="left"/>
    </xf>
    <xf numFmtId="0" fontId="9" fillId="0" borderId="1" xfId="0" applyFont="1" applyBorder="1" applyAlignment="1">
      <alignment horizontal="left"/>
    </xf>
    <xf numFmtId="165" fontId="10" fillId="0" borderId="11" xfId="0" applyNumberFormat="1" applyFont="1" applyBorder="1" applyAlignment="1">
      <alignment horizontal="right"/>
    </xf>
    <xf numFmtId="1" fontId="9" fillId="0" borderId="0" xfId="6" applyNumberFormat="1" applyFont="1" applyFill="1" applyBorder="1" applyAlignment="1">
      <alignment horizontal="right"/>
    </xf>
    <xf numFmtId="0" fontId="10" fillId="0" borderId="0" xfId="0" applyFont="1" applyAlignment="1">
      <alignment horizontal="left"/>
    </xf>
    <xf numFmtId="0" fontId="10" fillId="0" borderId="3" xfId="0" applyFont="1" applyBorder="1" applyAlignment="1">
      <alignment horizontal="left"/>
    </xf>
    <xf numFmtId="0" fontId="14" fillId="0" borderId="0" xfId="0" applyFont="1" applyAlignment="1">
      <alignment horizontal="left"/>
    </xf>
    <xf numFmtId="164" fontId="10" fillId="0" borderId="11" xfId="0" applyNumberFormat="1" applyFont="1" applyBorder="1" applyAlignment="1">
      <alignment horizontal="left"/>
    </xf>
    <xf numFmtId="165" fontId="9" fillId="0" borderId="11" xfId="0" applyNumberFormat="1" applyFont="1" applyBorder="1" applyAlignment="1">
      <alignment horizontal="right"/>
    </xf>
    <xf numFmtId="165" fontId="10" fillId="0" borderId="2" xfId="0" applyNumberFormat="1" applyFont="1" applyBorder="1" applyAlignment="1">
      <alignment horizontal="right"/>
    </xf>
    <xf numFmtId="0" fontId="9" fillId="0" borderId="0" xfId="0" applyFont="1"/>
    <xf numFmtId="170" fontId="9" fillId="0" borderId="0" xfId="0" applyNumberFormat="1" applyFont="1" applyAlignment="1">
      <alignment horizontal="left"/>
    </xf>
    <xf numFmtId="9" fontId="10" fillId="0" borderId="2" xfId="6" applyFont="1" applyFill="1" applyBorder="1" applyAlignment="1">
      <alignment horizontal="right" wrapText="1"/>
    </xf>
    <xf numFmtId="9" fontId="10" fillId="0" borderId="8" xfId="6" applyFont="1" applyFill="1" applyBorder="1" applyAlignment="1"/>
    <xf numFmtId="167" fontId="10" fillId="0" borderId="2" xfId="5" applyNumberFormat="1" applyFont="1" applyFill="1" applyBorder="1" applyAlignment="1" applyProtection="1"/>
    <xf numFmtId="167" fontId="9" fillId="0" borderId="11" xfId="5" applyNumberFormat="1" applyFont="1" applyFill="1" applyBorder="1" applyAlignment="1" applyProtection="1"/>
    <xf numFmtId="167" fontId="9" fillId="0" borderId="0" xfId="5" applyNumberFormat="1" applyFont="1" applyFill="1" applyBorder="1" applyProtection="1"/>
    <xf numFmtId="167" fontId="9" fillId="0" borderId="11" xfId="5" applyNumberFormat="1" applyFont="1" applyFill="1" applyBorder="1" applyProtection="1"/>
    <xf numFmtId="9" fontId="9" fillId="0" borderId="0" xfId="6" applyFont="1" applyFill="1" applyBorder="1" applyAlignment="1" applyProtection="1"/>
    <xf numFmtId="9" fontId="10" fillId="0" borderId="3" xfId="6" applyFont="1" applyFill="1" applyBorder="1" applyAlignment="1" applyProtection="1"/>
    <xf numFmtId="0" fontId="9" fillId="0" borderId="0" xfId="0" applyFont="1" applyAlignment="1">
      <alignment horizontal="center"/>
    </xf>
    <xf numFmtId="9" fontId="10" fillId="0" borderId="0" xfId="6" applyFont="1" applyFill="1" applyBorder="1" applyAlignment="1" applyProtection="1"/>
    <xf numFmtId="0" fontId="10" fillId="0" borderId="14" xfId="0" applyFont="1" applyBorder="1" applyAlignment="1">
      <alignment horizontal="left"/>
    </xf>
    <xf numFmtId="165" fontId="9" fillId="0" borderId="0" xfId="0" applyNumberFormat="1" applyFont="1" applyAlignment="1">
      <alignment horizontal="right"/>
    </xf>
    <xf numFmtId="165" fontId="9" fillId="0" borderId="0" xfId="0" applyNumberFormat="1" applyFont="1" applyAlignment="1">
      <alignment horizontal="left"/>
    </xf>
    <xf numFmtId="166" fontId="9" fillId="0" borderId="0" xfId="0" applyNumberFormat="1" applyFont="1" applyAlignment="1">
      <alignment horizontal="left"/>
    </xf>
    <xf numFmtId="0" fontId="9" fillId="0" borderId="0" xfId="0" applyFont="1" applyAlignment="1">
      <alignment horizontal="right"/>
    </xf>
    <xf numFmtId="0" fontId="9" fillId="0" borderId="8" xfId="15" applyFont="1" applyBorder="1"/>
    <xf numFmtId="0" fontId="10" fillId="0" borderId="2" xfId="15" applyFont="1" applyBorder="1"/>
    <xf numFmtId="0" fontId="9" fillId="0" borderId="13" xfId="15" applyFont="1" applyBorder="1"/>
    <xf numFmtId="0" fontId="10" fillId="0" borderId="5" xfId="0" applyFont="1" applyBorder="1" applyAlignment="1">
      <alignment horizontal="left"/>
    </xf>
    <xf numFmtId="0" fontId="11" fillId="0" borderId="11" xfId="0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169" fontId="9" fillId="0" borderId="1" xfId="13" applyNumberFormat="1" applyFont="1" applyFill="1" applyBorder="1" applyAlignment="1">
      <alignment horizontal="left"/>
    </xf>
    <xf numFmtId="0" fontId="11" fillId="0" borderId="8" xfId="0" applyFont="1" applyBorder="1" applyAlignment="1">
      <alignment horizontal="left"/>
    </xf>
    <xf numFmtId="0" fontId="11" fillId="0" borderId="10" xfId="0" applyFont="1" applyBorder="1" applyAlignment="1">
      <alignment horizontal="left"/>
    </xf>
    <xf numFmtId="0" fontId="9" fillId="0" borderId="11" xfId="0" applyFont="1" applyBorder="1" applyAlignment="1">
      <alignment wrapText="1"/>
    </xf>
    <xf numFmtId="0" fontId="9" fillId="0" borderId="0" xfId="0" applyFont="1" applyAlignment="1">
      <alignment horizontal="left"/>
    </xf>
    <xf numFmtId="0" fontId="9" fillId="0" borderId="3" xfId="0" applyFont="1" applyBorder="1" applyAlignment="1">
      <alignment horizontal="left"/>
    </xf>
    <xf numFmtId="0" fontId="19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9" fontId="10" fillId="0" borderId="0" xfId="6" applyFont="1" applyFill="1" applyBorder="1" applyAlignment="1">
      <alignment horizontal="right" wrapText="1"/>
    </xf>
    <xf numFmtId="164" fontId="10" fillId="3" borderId="11" xfId="0" applyNumberFormat="1" applyFont="1" applyFill="1" applyBorder="1" applyAlignment="1">
      <alignment horizontal="left" vertical="top"/>
    </xf>
    <xf numFmtId="0" fontId="10" fillId="3" borderId="11" xfId="0" applyFont="1" applyFill="1" applyBorder="1" applyAlignment="1">
      <alignment horizontal="left"/>
    </xf>
    <xf numFmtId="0" fontId="9" fillId="0" borderId="0" xfId="0" applyFont="1" applyAlignment="1">
      <alignment horizontal="left" vertical="center" wrapText="1"/>
    </xf>
    <xf numFmtId="0" fontId="10" fillId="0" borderId="11" xfId="1" applyFont="1" applyBorder="1" applyAlignment="1">
      <alignment horizontal="right" vertical="center" wrapText="1"/>
    </xf>
    <xf numFmtId="0" fontId="10" fillId="0" borderId="0" xfId="1" applyFont="1" applyAlignment="1">
      <alignment horizontal="right" vertical="center" wrapText="1"/>
    </xf>
    <xf numFmtId="167" fontId="9" fillId="0" borderId="11" xfId="13" applyNumberFormat="1" applyFont="1" applyBorder="1"/>
    <xf numFmtId="1" fontId="9" fillId="0" borderId="0" xfId="14" applyNumberFormat="1" applyFont="1" applyAlignment="1">
      <alignment horizontal="right"/>
    </xf>
    <xf numFmtId="167" fontId="10" fillId="0" borderId="11" xfId="13" applyNumberFormat="1" applyFont="1" applyBorder="1"/>
    <xf numFmtId="1" fontId="10" fillId="0" borderId="0" xfId="14" applyNumberFormat="1" applyFont="1" applyAlignment="1">
      <alignment horizontal="right"/>
    </xf>
    <xf numFmtId="167" fontId="10" fillId="0" borderId="2" xfId="13" applyNumberFormat="1" applyFont="1" applyBorder="1"/>
    <xf numFmtId="1" fontId="10" fillId="0" borderId="3" xfId="14" applyNumberFormat="1" applyFont="1" applyBorder="1" applyAlignment="1">
      <alignment horizontal="right"/>
    </xf>
    <xf numFmtId="0" fontId="9" fillId="0" borderId="4" xfId="0" applyFont="1" applyBorder="1" applyAlignment="1">
      <alignment horizontal="left"/>
    </xf>
    <xf numFmtId="10" fontId="9" fillId="0" borderId="0" xfId="6" applyNumberFormat="1" applyFont="1" applyFill="1" applyBorder="1" applyAlignment="1">
      <alignment horizontal="left"/>
    </xf>
    <xf numFmtId="3" fontId="9" fillId="0" borderId="11" xfId="1" applyNumberFormat="1" applyFont="1" applyBorder="1" applyAlignment="1">
      <alignment horizontal="right"/>
    </xf>
    <xf numFmtId="168" fontId="9" fillId="0" borderId="11" xfId="13" applyNumberFormat="1" applyFont="1" applyBorder="1"/>
    <xf numFmtId="167" fontId="9" fillId="0" borderId="0" xfId="13" applyNumberFormat="1" applyFont="1"/>
    <xf numFmtId="166" fontId="9" fillId="0" borderId="0" xfId="1" applyNumberFormat="1" applyFont="1" applyAlignment="1">
      <alignment horizontal="right"/>
    </xf>
    <xf numFmtId="166" fontId="9" fillId="0" borderId="1" xfId="1" applyNumberFormat="1" applyFont="1" applyBorder="1" applyAlignment="1">
      <alignment horizontal="right"/>
    </xf>
    <xf numFmtId="165" fontId="9" fillId="0" borderId="0" xfId="1" applyNumberFormat="1" applyFont="1" applyAlignment="1">
      <alignment horizontal="right"/>
    </xf>
    <xf numFmtId="165" fontId="9" fillId="0" borderId="1" xfId="1" applyNumberFormat="1" applyFont="1" applyBorder="1" applyAlignment="1">
      <alignment horizontal="right"/>
    </xf>
    <xf numFmtId="165" fontId="9" fillId="0" borderId="11" xfId="1" applyNumberFormat="1" applyFont="1" applyBorder="1" applyAlignment="1">
      <alignment horizontal="right"/>
    </xf>
    <xf numFmtId="167" fontId="10" fillId="0" borderId="3" xfId="13" applyNumberFormat="1" applyFont="1" applyBorder="1"/>
    <xf numFmtId="9" fontId="9" fillId="0" borderId="0" xfId="14" applyFont="1" applyAlignment="1">
      <alignment horizontal="right"/>
    </xf>
    <xf numFmtId="165" fontId="9" fillId="0" borderId="11" xfId="1" quotePrefix="1" applyNumberFormat="1" applyFont="1" applyBorder="1" applyAlignment="1">
      <alignment horizontal="right"/>
    </xf>
    <xf numFmtId="165" fontId="10" fillId="0" borderId="2" xfId="1" applyNumberFormat="1" applyFont="1" applyBorder="1" applyAlignment="1">
      <alignment horizontal="right"/>
    </xf>
    <xf numFmtId="43" fontId="9" fillId="0" borderId="0" xfId="5" applyFont="1" applyFill="1" applyBorder="1" applyAlignment="1">
      <alignment horizontal="left"/>
    </xf>
    <xf numFmtId="0" fontId="10" fillId="0" borderId="2" xfId="0" applyFont="1" applyBorder="1" applyAlignment="1">
      <alignment horizontal="right"/>
    </xf>
    <xf numFmtId="167" fontId="10" fillId="0" borderId="0" xfId="13" applyNumberFormat="1" applyFont="1" applyBorder="1"/>
    <xf numFmtId="1" fontId="10" fillId="0" borderId="0" xfId="14" applyNumberFormat="1" applyFont="1" applyBorder="1" applyAlignment="1">
      <alignment horizontal="right"/>
    </xf>
    <xf numFmtId="1" fontId="9" fillId="0" borderId="0" xfId="14" applyNumberFormat="1" applyFont="1" applyAlignment="1">
      <alignment horizontal="left"/>
    </xf>
    <xf numFmtId="9" fontId="10" fillId="0" borderId="3" xfId="14" applyFont="1" applyBorder="1" applyAlignment="1">
      <alignment horizontal="left"/>
    </xf>
    <xf numFmtId="9" fontId="9" fillId="0" borderId="0" xfId="14" applyFont="1" applyAlignment="1">
      <alignment horizontal="left"/>
    </xf>
    <xf numFmtId="9" fontId="10" fillId="0" borderId="0" xfId="6" applyFont="1" applyBorder="1" applyAlignment="1" applyProtection="1">
      <alignment horizontal="left"/>
    </xf>
    <xf numFmtId="1" fontId="9" fillId="0" borderId="0" xfId="6" applyNumberFormat="1" applyFont="1" applyBorder="1" applyAlignment="1" applyProtection="1"/>
    <xf numFmtId="0" fontId="10" fillId="0" borderId="12" xfId="15" applyFont="1" applyBorder="1"/>
    <xf numFmtId="9" fontId="10" fillId="0" borderId="11" xfId="6" applyFont="1" applyFill="1" applyBorder="1" applyAlignment="1">
      <alignment horizontal="right" wrapText="1"/>
    </xf>
    <xf numFmtId="0" fontId="10" fillId="0" borderId="14" xfId="15" applyFont="1" applyBorder="1"/>
    <xf numFmtId="1" fontId="9" fillId="0" borderId="0" xfId="6" applyNumberFormat="1" applyFont="1" applyFill="1" applyBorder="1" applyAlignment="1" applyProtection="1"/>
    <xf numFmtId="1" fontId="10" fillId="0" borderId="3" xfId="6" applyNumberFormat="1" applyFont="1" applyFill="1" applyBorder="1" applyAlignment="1" applyProtection="1"/>
    <xf numFmtId="0" fontId="10" fillId="0" borderId="13" xfId="15" applyFont="1" applyBorder="1"/>
    <xf numFmtId="9" fontId="10" fillId="0" borderId="7" xfId="6" applyFont="1" applyFill="1" applyBorder="1" applyAlignment="1">
      <alignment horizontal="center"/>
    </xf>
    <xf numFmtId="0" fontId="10" fillId="0" borderId="9" xfId="1" applyFont="1" applyBorder="1"/>
    <xf numFmtId="9" fontId="10" fillId="0" borderId="9" xfId="6" applyFont="1" applyFill="1" applyBorder="1" applyAlignment="1"/>
    <xf numFmtId="9" fontId="10" fillId="0" borderId="3" xfId="6" applyFont="1" applyFill="1" applyBorder="1" applyAlignment="1">
      <alignment horizontal="right" wrapText="1"/>
    </xf>
    <xf numFmtId="9" fontId="9" fillId="0" borderId="1" xfId="6" applyFont="1" applyFill="1" applyBorder="1" applyAlignment="1" applyProtection="1"/>
    <xf numFmtId="9" fontId="10" fillId="0" borderId="4" xfId="6" applyFont="1" applyFill="1" applyBorder="1" applyAlignment="1" applyProtection="1"/>
    <xf numFmtId="167" fontId="9" fillId="0" borderId="1" xfId="5" applyNumberFormat="1" applyFont="1" applyFill="1" applyBorder="1" applyAlignment="1" applyProtection="1"/>
    <xf numFmtId="167" fontId="10" fillId="0" borderId="4" xfId="5" applyNumberFormat="1" applyFont="1" applyFill="1" applyBorder="1" applyAlignment="1" applyProtection="1"/>
    <xf numFmtId="0" fontId="10" fillId="0" borderId="6" xfId="0" applyFont="1" applyBorder="1" applyAlignment="1">
      <alignment horizontal="right" wrapText="1"/>
    </xf>
    <xf numFmtId="0" fontId="11" fillId="0" borderId="0" xfId="0" applyFont="1" applyAlignment="1">
      <alignment horizontal="right"/>
    </xf>
    <xf numFmtId="5" fontId="9" fillId="0" borderId="0" xfId="13" applyNumberFormat="1" applyFont="1" applyFill="1" applyBorder="1" applyAlignment="1">
      <alignment horizontal="right"/>
    </xf>
    <xf numFmtId="5" fontId="9" fillId="0" borderId="3" xfId="13" applyNumberFormat="1" applyFont="1" applyFill="1" applyBorder="1" applyAlignment="1">
      <alignment horizontal="right"/>
    </xf>
    <xf numFmtId="0" fontId="10" fillId="0" borderId="11" xfId="1" applyFont="1" applyBorder="1" applyAlignment="1">
      <alignment horizontal="left" vertical="top"/>
    </xf>
    <xf numFmtId="0" fontId="10" fillId="0" borderId="2" xfId="1" applyFont="1" applyBorder="1" applyAlignment="1">
      <alignment horizontal="left" vertical="top"/>
    </xf>
    <xf numFmtId="0" fontId="10" fillId="0" borderId="2" xfId="1" applyFont="1" applyBorder="1" applyAlignment="1">
      <alignment horizontal="right" wrapText="1"/>
    </xf>
    <xf numFmtId="0" fontId="10" fillId="0" borderId="3" xfId="1" applyFont="1" applyBorder="1" applyAlignment="1">
      <alignment horizontal="right" wrapText="1"/>
    </xf>
    <xf numFmtId="0" fontId="10" fillId="0" borderId="4" xfId="1" applyFont="1" applyBorder="1" applyAlignment="1">
      <alignment horizontal="right" wrapText="1"/>
    </xf>
    <xf numFmtId="0" fontId="10" fillId="0" borderId="2" xfId="1" applyFont="1" applyBorder="1" applyAlignment="1">
      <alignment horizontal="right"/>
    </xf>
    <xf numFmtId="0" fontId="10" fillId="0" borderId="8" xfId="1" applyFont="1" applyBorder="1" applyAlignment="1">
      <alignment horizontal="center" vertical="center"/>
    </xf>
    <xf numFmtId="9" fontId="10" fillId="0" borderId="3" xfId="14" applyFont="1" applyFill="1" applyBorder="1" applyAlignment="1">
      <alignment horizontal="right"/>
    </xf>
    <xf numFmtId="0" fontId="10" fillId="0" borderId="8" xfId="1" applyFont="1" applyBorder="1"/>
    <xf numFmtId="0" fontId="10" fillId="0" borderId="5" xfId="1" applyFont="1" applyBorder="1" applyAlignment="1">
      <alignment horizontal="right" wrapText="1"/>
    </xf>
    <xf numFmtId="0" fontId="10" fillId="0" borderId="11" xfId="1" applyFont="1" applyBorder="1" applyAlignment="1">
      <alignment horizontal="left" wrapText="1"/>
    </xf>
    <xf numFmtId="0" fontId="10" fillId="0" borderId="11" xfId="1" applyFont="1" applyBorder="1" applyAlignment="1">
      <alignment horizontal="right"/>
    </xf>
    <xf numFmtId="0" fontId="10" fillId="0" borderId="0" xfId="1" applyFont="1" applyAlignment="1">
      <alignment horizontal="right" wrapText="1"/>
    </xf>
    <xf numFmtId="0" fontId="10" fillId="0" borderId="11" xfId="1" applyFont="1" applyBorder="1" applyAlignment="1">
      <alignment horizontal="right" wrapText="1"/>
    </xf>
    <xf numFmtId="0" fontId="10" fillId="0" borderId="1" xfId="1" applyFont="1" applyBorder="1" applyAlignment="1">
      <alignment horizontal="right" wrapText="1"/>
    </xf>
    <xf numFmtId="165" fontId="10" fillId="0" borderId="11" xfId="1" applyNumberFormat="1" applyFont="1" applyBorder="1" applyAlignment="1">
      <alignment horizontal="right"/>
    </xf>
    <xf numFmtId="166" fontId="10" fillId="0" borderId="0" xfId="1" applyNumberFormat="1" applyFont="1" applyAlignment="1">
      <alignment horizontal="right"/>
    </xf>
    <xf numFmtId="166" fontId="10" fillId="0" borderId="1" xfId="1" applyNumberFormat="1" applyFont="1" applyBorder="1" applyAlignment="1">
      <alignment horizontal="right"/>
    </xf>
    <xf numFmtId="0" fontId="10" fillId="0" borderId="11" xfId="1" applyFont="1" applyBorder="1" applyAlignment="1">
      <alignment horizontal="left"/>
    </xf>
    <xf numFmtId="166" fontId="10" fillId="0" borderId="3" xfId="1" applyNumberFormat="1" applyFont="1" applyBorder="1" applyAlignment="1">
      <alignment horizontal="right"/>
    </xf>
    <xf numFmtId="166" fontId="9" fillId="0" borderId="9" xfId="1" applyNumberFormat="1" applyFont="1" applyBorder="1" applyAlignment="1">
      <alignment horizontal="right"/>
    </xf>
    <xf numFmtId="166" fontId="9" fillId="0" borderId="10" xfId="1" applyNumberFormat="1" applyFont="1" applyBorder="1" applyAlignment="1">
      <alignment horizontal="right"/>
    </xf>
    <xf numFmtId="165" fontId="10" fillId="0" borderId="3" xfId="1" applyNumberFormat="1" applyFont="1" applyBorder="1" applyAlignment="1">
      <alignment horizontal="right"/>
    </xf>
    <xf numFmtId="0" fontId="10" fillId="0" borderId="0" xfId="1" applyFont="1" applyAlignment="1">
      <alignment horizontal="center"/>
    </xf>
    <xf numFmtId="1" fontId="10" fillId="0" borderId="3" xfId="14" applyNumberFormat="1" applyFont="1" applyFill="1" applyBorder="1" applyAlignment="1">
      <alignment horizontal="right"/>
    </xf>
    <xf numFmtId="1" fontId="9" fillId="0" borderId="0" xfId="14" applyNumberFormat="1" applyFont="1" applyFill="1" applyAlignment="1">
      <alignment horizontal="right"/>
    </xf>
    <xf numFmtId="9" fontId="9" fillId="0" borderId="0" xfId="14" applyFont="1" applyFill="1" applyAlignment="1">
      <alignment horizontal="right"/>
    </xf>
    <xf numFmtId="1" fontId="9" fillId="0" borderId="0" xfId="14" applyNumberFormat="1" applyFont="1" applyFill="1" applyAlignment="1">
      <alignment horizontal="left"/>
    </xf>
    <xf numFmtId="0" fontId="20" fillId="0" borderId="0" xfId="0" applyFont="1" applyAlignment="1">
      <alignment horizontal="left"/>
    </xf>
    <xf numFmtId="0" fontId="10" fillId="0" borderId="11" xfId="0" applyFont="1" applyBorder="1"/>
    <xf numFmtId="0" fontId="10" fillId="0" borderId="0" xfId="0" applyFont="1" applyAlignment="1">
      <alignment horizontal="right"/>
    </xf>
    <xf numFmtId="0" fontId="9" fillId="0" borderId="1" xfId="0" applyFont="1" applyBorder="1" applyAlignment="1">
      <alignment horizontal="right"/>
    </xf>
    <xf numFmtId="0" fontId="9" fillId="0" borderId="3" xfId="0" applyFont="1" applyBorder="1" applyAlignment="1">
      <alignment horizontal="right"/>
    </xf>
    <xf numFmtId="0" fontId="10" fillId="0" borderId="4" xfId="0" applyFont="1" applyBorder="1" applyAlignment="1">
      <alignment horizontal="right"/>
    </xf>
    <xf numFmtId="0" fontId="10" fillId="0" borderId="13" xfId="0" applyFont="1" applyBorder="1" applyAlignment="1">
      <alignment horizontal="left"/>
    </xf>
    <xf numFmtId="167" fontId="10" fillId="0" borderId="2" xfId="13" applyNumberFormat="1" applyFont="1" applyFill="1" applyBorder="1"/>
    <xf numFmtId="9" fontId="10" fillId="0" borderId="3" xfId="14" applyFont="1" applyFill="1" applyBorder="1" applyAlignment="1">
      <alignment horizontal="left"/>
    </xf>
    <xf numFmtId="9" fontId="9" fillId="0" borderId="0" xfId="14" applyFont="1" applyFill="1" applyAlignment="1">
      <alignment horizontal="left"/>
    </xf>
    <xf numFmtId="0" fontId="10" fillId="0" borderId="11" xfId="1" applyFont="1" applyBorder="1" applyAlignment="1">
      <alignment horizontal="center" vertical="center"/>
    </xf>
    <xf numFmtId="0" fontId="10" fillId="0" borderId="11" xfId="1" applyFont="1" applyBorder="1"/>
    <xf numFmtId="0" fontId="10" fillId="0" borderId="10" xfId="1" applyFont="1" applyBorder="1" applyAlignment="1">
      <alignment horizontal="center"/>
    </xf>
    <xf numFmtId="0" fontId="9" fillId="0" borderId="3" xfId="1" applyFont="1" applyBorder="1" applyAlignment="1">
      <alignment horizontal="right" wrapText="1"/>
    </xf>
    <xf numFmtId="0" fontId="10" fillId="0" borderId="9" xfId="1" applyFont="1" applyBorder="1" applyAlignment="1">
      <alignment horizontal="right"/>
    </xf>
    <xf numFmtId="0" fontId="10" fillId="0" borderId="8" xfId="1" applyFont="1" applyBorder="1" applyAlignment="1">
      <alignment horizontal="right"/>
    </xf>
    <xf numFmtId="0" fontId="9" fillId="0" borderId="2" xfId="1" applyFont="1" applyBorder="1" applyAlignment="1">
      <alignment horizontal="right" wrapText="1"/>
    </xf>
    <xf numFmtId="0" fontId="10" fillId="0" borderId="2" xfId="1" applyFont="1" applyBorder="1" applyAlignment="1">
      <alignment horizontal="left"/>
    </xf>
    <xf numFmtId="0" fontId="9" fillId="0" borderId="11" xfId="0" applyFont="1" applyBorder="1"/>
    <xf numFmtId="0" fontId="10" fillId="0" borderId="6" xfId="0" applyFont="1" applyBorder="1"/>
    <xf numFmtId="0" fontId="10" fillId="0" borderId="7" xfId="0" applyFont="1" applyBorder="1" applyAlignment="1">
      <alignment wrapText="1"/>
    </xf>
    <xf numFmtId="0" fontId="10" fillId="0" borderId="0" xfId="0" applyFont="1"/>
    <xf numFmtId="0" fontId="16" fillId="0" borderId="0" xfId="0" applyFont="1" applyAlignment="1">
      <alignment horizontal="center"/>
    </xf>
    <xf numFmtId="0" fontId="10" fillId="0" borderId="7" xfId="1" applyFont="1" applyBorder="1" applyAlignment="1">
      <alignment horizontal="center"/>
    </xf>
    <xf numFmtId="0" fontId="10" fillId="0" borderId="12" xfId="1" applyFont="1" applyBorder="1" applyAlignment="1">
      <alignment horizontal="left" wrapText="1"/>
    </xf>
    <xf numFmtId="0" fontId="10" fillId="0" borderId="14" xfId="1" applyFont="1" applyBorder="1" applyAlignment="1">
      <alignment horizontal="left" wrapText="1"/>
    </xf>
    <xf numFmtId="0" fontId="10" fillId="0" borderId="6" xfId="1" applyFont="1" applyBorder="1" applyAlignment="1">
      <alignment horizontal="right" wrapText="1"/>
    </xf>
    <xf numFmtId="0" fontId="10" fillId="0" borderId="7" xfId="1" applyFont="1" applyBorder="1" applyAlignment="1">
      <alignment horizontal="right" wrapText="1"/>
    </xf>
    <xf numFmtId="0" fontId="17" fillId="0" borderId="0" xfId="0" applyFont="1" applyAlignment="1">
      <alignment horizontal="center"/>
    </xf>
    <xf numFmtId="9" fontId="10" fillId="0" borderId="6" xfId="6" applyFont="1" applyFill="1" applyBorder="1" applyAlignment="1">
      <alignment horizontal="center"/>
    </xf>
    <xf numFmtId="166" fontId="10" fillId="0" borderId="4" xfId="1" applyNumberFormat="1" applyFont="1" applyBorder="1" applyAlignment="1">
      <alignment horizontal="right"/>
    </xf>
    <xf numFmtId="0" fontId="17" fillId="0" borderId="0" xfId="0" applyFont="1" applyAlignment="1">
      <alignment horizontal="left"/>
    </xf>
    <xf numFmtId="167" fontId="9" fillId="0" borderId="11" xfId="13" applyNumberFormat="1" applyFont="1" applyFill="1" applyBorder="1"/>
    <xf numFmtId="168" fontId="9" fillId="0" borderId="11" xfId="13" applyNumberFormat="1" applyFont="1" applyFill="1" applyBorder="1"/>
    <xf numFmtId="168" fontId="9" fillId="0" borderId="11" xfId="5" applyNumberFormat="1" applyFont="1" applyFill="1" applyBorder="1" applyAlignment="1" applyProtection="1"/>
    <xf numFmtId="168" fontId="9" fillId="0" borderId="11" xfId="13" quotePrefix="1" applyNumberFormat="1" applyFont="1" applyBorder="1" applyAlignment="1">
      <alignment horizontal="right"/>
    </xf>
    <xf numFmtId="165" fontId="9" fillId="0" borderId="0" xfId="1" quotePrefix="1" applyNumberFormat="1" applyFont="1" applyAlignment="1">
      <alignment horizontal="right"/>
    </xf>
    <xf numFmtId="165" fontId="9" fillId="0" borderId="1" xfId="1" quotePrefix="1" applyNumberFormat="1" applyFont="1" applyBorder="1" applyAlignment="1">
      <alignment horizontal="right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 indent="5"/>
    </xf>
    <xf numFmtId="171" fontId="9" fillId="0" borderId="0" xfId="0" applyNumberFormat="1" applyFont="1" applyAlignment="1">
      <alignment horizontal="left"/>
    </xf>
    <xf numFmtId="0" fontId="9" fillId="0" borderId="1" xfId="0" applyFont="1" applyBorder="1" applyAlignment="1">
      <alignment horizontal="left" wrapText="1"/>
    </xf>
    <xf numFmtId="0" fontId="22" fillId="0" borderId="0" xfId="0" applyFont="1"/>
    <xf numFmtId="0" fontId="10" fillId="0" borderId="8" xfId="0" applyFont="1" applyBorder="1" applyAlignment="1">
      <alignment horizontal="right"/>
    </xf>
    <xf numFmtId="0" fontId="9" fillId="0" borderId="10" xfId="0" applyFont="1" applyBorder="1" applyAlignment="1">
      <alignment horizontal="right"/>
    </xf>
    <xf numFmtId="0" fontId="9" fillId="0" borderId="2" xfId="0" applyFont="1" applyBorder="1" applyAlignment="1">
      <alignment horizontal="right"/>
    </xf>
    <xf numFmtId="0" fontId="22" fillId="0" borderId="0" xfId="0" applyFont="1" applyAlignment="1">
      <alignment horizontal="left"/>
    </xf>
    <xf numFmtId="7" fontId="22" fillId="0" borderId="0" xfId="0" applyNumberFormat="1" applyFont="1"/>
    <xf numFmtId="0" fontId="9" fillId="0" borderId="2" xfId="0" applyFont="1" applyBorder="1"/>
    <xf numFmtId="167" fontId="9" fillId="0" borderId="9" xfId="13" applyNumberFormat="1" applyFont="1" applyFill="1" applyBorder="1" applyProtection="1"/>
    <xf numFmtId="167" fontId="9" fillId="0" borderId="8" xfId="13" applyNumberFormat="1" applyFont="1" applyFill="1" applyBorder="1" applyProtection="1"/>
    <xf numFmtId="167" fontId="9" fillId="0" borderId="0" xfId="13" applyNumberFormat="1" applyFont="1" applyFill="1" applyBorder="1" applyProtection="1"/>
    <xf numFmtId="167" fontId="9" fillId="0" borderId="11" xfId="13" applyNumberFormat="1" applyFont="1" applyFill="1" applyBorder="1" applyProtection="1"/>
    <xf numFmtId="167" fontId="10" fillId="0" borderId="3" xfId="13" applyNumberFormat="1" applyFont="1" applyFill="1" applyBorder="1" applyAlignment="1" applyProtection="1"/>
    <xf numFmtId="167" fontId="9" fillId="0" borderId="0" xfId="13" applyNumberFormat="1" applyFont="1" applyFill="1" applyBorder="1" applyAlignment="1" applyProtection="1"/>
    <xf numFmtId="167" fontId="9" fillId="0" borderId="11" xfId="13" applyNumberFormat="1" applyFont="1" applyFill="1" applyBorder="1" applyAlignment="1" applyProtection="1"/>
    <xf numFmtId="167" fontId="9" fillId="0" borderId="1" xfId="13" applyNumberFormat="1" applyFont="1" applyFill="1" applyBorder="1" applyAlignment="1" applyProtection="1"/>
    <xf numFmtId="167" fontId="10" fillId="0" borderId="4" xfId="13" applyNumberFormat="1" applyFont="1" applyFill="1" applyBorder="1" applyAlignment="1" applyProtection="1"/>
    <xf numFmtId="165" fontId="5" fillId="0" borderId="11" xfId="1" applyNumberFormat="1" applyFont="1" applyBorder="1" applyAlignment="1">
      <alignment horizontal="right"/>
    </xf>
    <xf numFmtId="167" fontId="5" fillId="0" borderId="0" xfId="13" applyNumberFormat="1" applyFont="1" applyFill="1" applyBorder="1" applyProtection="1"/>
    <xf numFmtId="166" fontId="5" fillId="0" borderId="0" xfId="1" applyNumberFormat="1" applyFont="1" applyAlignment="1">
      <alignment horizontal="right"/>
    </xf>
    <xf numFmtId="167" fontId="5" fillId="0" borderId="11" xfId="13" applyNumberFormat="1" applyFont="1" applyFill="1" applyBorder="1" applyProtection="1"/>
    <xf numFmtId="166" fontId="5" fillId="0" borderId="1" xfId="1" applyNumberFormat="1" applyFont="1" applyBorder="1" applyAlignment="1">
      <alignment horizontal="right"/>
    </xf>
    <xf numFmtId="165" fontId="5" fillId="0" borderId="11" xfId="0" applyNumberFormat="1" applyFont="1" applyBorder="1" applyAlignment="1">
      <alignment horizontal="right"/>
    </xf>
    <xf numFmtId="167" fontId="5" fillId="0" borderId="0" xfId="13" applyNumberFormat="1" applyFont="1"/>
    <xf numFmtId="167" fontId="5" fillId="0" borderId="11" xfId="13" applyNumberFormat="1" applyFont="1" applyBorder="1"/>
    <xf numFmtId="168" fontId="5" fillId="0" borderId="0" xfId="13" applyNumberFormat="1" applyFont="1"/>
    <xf numFmtId="165" fontId="5" fillId="0" borderId="0" xfId="1" applyNumberFormat="1" applyFont="1" applyAlignment="1">
      <alignment horizontal="right"/>
    </xf>
    <xf numFmtId="168" fontId="5" fillId="0" borderId="11" xfId="13" applyNumberFormat="1" applyFont="1" applyBorder="1"/>
    <xf numFmtId="165" fontId="5" fillId="0" borderId="1" xfId="1" applyNumberFormat="1" applyFont="1" applyBorder="1" applyAlignment="1">
      <alignment horizontal="right"/>
    </xf>
    <xf numFmtId="168" fontId="5" fillId="0" borderId="0" xfId="13" applyNumberFormat="1" applyFont="1" applyFill="1"/>
    <xf numFmtId="168" fontId="5" fillId="0" borderId="11" xfId="13" applyNumberFormat="1" applyFont="1" applyFill="1" applyBorder="1"/>
    <xf numFmtId="165" fontId="23" fillId="0" borderId="2" xfId="1" applyNumberFormat="1" applyFont="1" applyBorder="1" applyAlignment="1">
      <alignment horizontal="right"/>
    </xf>
    <xf numFmtId="167" fontId="23" fillId="0" borderId="3" xfId="13" applyNumberFormat="1" applyFont="1" applyBorder="1"/>
    <xf numFmtId="166" fontId="23" fillId="0" borderId="0" xfId="1" applyNumberFormat="1" applyFont="1" applyAlignment="1">
      <alignment horizontal="right"/>
    </xf>
    <xf numFmtId="167" fontId="23" fillId="0" borderId="2" xfId="13" applyNumberFormat="1" applyFont="1" applyBorder="1"/>
    <xf numFmtId="166" fontId="23" fillId="0" borderId="1" xfId="1" applyNumberFormat="1" applyFont="1" applyBorder="1" applyAlignment="1">
      <alignment horizontal="right"/>
    </xf>
    <xf numFmtId="0" fontId="5" fillId="0" borderId="8" xfId="0" applyFont="1" applyBorder="1" applyAlignment="1">
      <alignment horizontal="left"/>
    </xf>
    <xf numFmtId="0" fontId="5" fillId="0" borderId="9" xfId="0" applyFont="1" applyBorder="1" applyAlignment="1">
      <alignment horizontal="left"/>
    </xf>
    <xf numFmtId="0" fontId="5" fillId="0" borderId="10" xfId="0" applyFont="1" applyBorder="1" applyAlignment="1">
      <alignment horizontal="left"/>
    </xf>
    <xf numFmtId="0" fontId="5" fillId="0" borderId="11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5" fillId="0" borderId="1" xfId="0" applyFont="1" applyBorder="1" applyAlignment="1">
      <alignment horizontal="left"/>
    </xf>
    <xf numFmtId="166" fontId="23" fillId="0" borderId="3" xfId="1" applyNumberFormat="1" applyFont="1" applyBorder="1" applyAlignment="1">
      <alignment horizontal="right"/>
    </xf>
    <xf numFmtId="166" fontId="23" fillId="0" borderId="4" xfId="1" applyNumberFormat="1" applyFont="1" applyBorder="1" applyAlignment="1">
      <alignment horizontal="right"/>
    </xf>
    <xf numFmtId="0" fontId="23" fillId="0" borderId="8" xfId="1" applyFont="1" applyBorder="1"/>
    <xf numFmtId="0" fontId="23" fillId="0" borderId="2" xfId="1" applyFont="1" applyBorder="1" applyAlignment="1">
      <alignment horizontal="right" wrapText="1"/>
    </xf>
    <xf numFmtId="0" fontId="23" fillId="0" borderId="6" xfId="1" applyFont="1" applyBorder="1" applyAlignment="1">
      <alignment horizontal="right" wrapText="1"/>
    </xf>
    <xf numFmtId="0" fontId="23" fillId="0" borderId="3" xfId="1" applyFont="1" applyBorder="1" applyAlignment="1">
      <alignment horizontal="right" wrapText="1"/>
    </xf>
    <xf numFmtId="0" fontId="23" fillId="0" borderId="5" xfId="1" applyFont="1" applyBorder="1" applyAlignment="1">
      <alignment horizontal="right" wrapText="1"/>
    </xf>
    <xf numFmtId="0" fontId="23" fillId="0" borderId="4" xfId="1" applyFont="1" applyBorder="1" applyAlignment="1">
      <alignment horizontal="right" wrapText="1"/>
    </xf>
    <xf numFmtId="164" fontId="23" fillId="0" borderId="11" xfId="0" applyNumberFormat="1" applyFont="1" applyBorder="1" applyAlignment="1">
      <alignment horizontal="left"/>
    </xf>
    <xf numFmtId="167" fontId="5" fillId="0" borderId="0" xfId="13" applyNumberFormat="1" applyFont="1" applyBorder="1" applyAlignment="1" applyProtection="1"/>
    <xf numFmtId="167" fontId="5" fillId="0" borderId="11" xfId="13" applyNumberFormat="1" applyFont="1" applyBorder="1" applyAlignment="1" applyProtection="1"/>
    <xf numFmtId="164" fontId="23" fillId="0" borderId="13" xfId="0" applyNumberFormat="1" applyFont="1" applyBorder="1" applyAlignment="1">
      <alignment horizontal="left"/>
    </xf>
    <xf numFmtId="0" fontId="23" fillId="0" borderId="2" xfId="0" applyFont="1" applyBorder="1" applyAlignment="1">
      <alignment horizontal="left"/>
    </xf>
    <xf numFmtId="167" fontId="5" fillId="0" borderId="0" xfId="13" applyNumberFormat="1" applyFont="1" applyBorder="1" applyProtection="1"/>
    <xf numFmtId="167" fontId="5" fillId="0" borderId="11" xfId="13" applyNumberFormat="1" applyFont="1" applyBorder="1" applyProtection="1"/>
    <xf numFmtId="165" fontId="23" fillId="0" borderId="2" xfId="0" applyNumberFormat="1" applyFont="1" applyBorder="1" applyAlignment="1">
      <alignment horizontal="right"/>
    </xf>
    <xf numFmtId="0" fontId="23" fillId="0" borderId="14" xfId="1" applyFont="1" applyBorder="1" applyAlignment="1">
      <alignment horizontal="left" wrapText="1"/>
    </xf>
    <xf numFmtId="0" fontId="23" fillId="0" borderId="13" xfId="1" applyFont="1" applyBorder="1" applyAlignment="1">
      <alignment horizontal="left" wrapText="1"/>
    </xf>
    <xf numFmtId="164" fontId="23" fillId="0" borderId="11" xfId="0" applyNumberFormat="1" applyFont="1" applyBorder="1" applyAlignment="1">
      <alignment horizontal="left" vertical="top"/>
    </xf>
    <xf numFmtId="164" fontId="23" fillId="3" borderId="11" xfId="0" applyNumberFormat="1" applyFont="1" applyFill="1" applyBorder="1" applyAlignment="1">
      <alignment horizontal="left" vertical="top"/>
    </xf>
    <xf numFmtId="0" fontId="23" fillId="0" borderId="11" xfId="0" applyFont="1" applyBorder="1" applyAlignment="1">
      <alignment horizontal="left"/>
    </xf>
    <xf numFmtId="164" fontId="23" fillId="0" borderId="0" xfId="0" applyNumberFormat="1" applyFont="1" applyAlignment="1">
      <alignment horizontal="left"/>
    </xf>
    <xf numFmtId="165" fontId="23" fillId="0" borderId="0" xfId="1" applyNumberFormat="1" applyFont="1" applyAlignment="1">
      <alignment horizontal="right"/>
    </xf>
    <xf numFmtId="168" fontId="23" fillId="0" borderId="0" xfId="13" applyNumberFormat="1" applyFont="1" applyFill="1" applyBorder="1" applyAlignment="1" applyProtection="1"/>
    <xf numFmtId="167" fontId="5" fillId="0" borderId="0" xfId="13" applyNumberFormat="1" applyFont="1" applyFill="1" applyBorder="1" applyAlignment="1" applyProtection="1"/>
    <xf numFmtId="167" fontId="5" fillId="0" borderId="11" xfId="13" applyNumberFormat="1" applyFont="1" applyFill="1" applyBorder="1" applyAlignment="1" applyProtection="1"/>
    <xf numFmtId="167" fontId="5" fillId="0" borderId="1" xfId="13" applyNumberFormat="1" applyFont="1" applyFill="1" applyBorder="1" applyAlignment="1" applyProtection="1"/>
    <xf numFmtId="168" fontId="5" fillId="0" borderId="0" xfId="13" applyNumberFormat="1" applyFont="1" applyFill="1" applyBorder="1" applyAlignment="1" applyProtection="1"/>
    <xf numFmtId="167" fontId="23" fillId="0" borderId="3" xfId="13" applyNumberFormat="1" applyFont="1" applyFill="1" applyBorder="1" applyAlignment="1" applyProtection="1"/>
    <xf numFmtId="167" fontId="23" fillId="0" borderId="4" xfId="13" applyNumberFormat="1" applyFont="1" applyFill="1" applyBorder="1" applyAlignment="1" applyProtection="1"/>
    <xf numFmtId="1" fontId="5" fillId="0" borderId="0" xfId="6" applyNumberFormat="1" applyFont="1" applyFill="1" applyBorder="1" applyAlignment="1" applyProtection="1"/>
    <xf numFmtId="9" fontId="5" fillId="0" borderId="0" xfId="6" applyFont="1" applyFill="1" applyBorder="1" applyAlignment="1" applyProtection="1"/>
    <xf numFmtId="9" fontId="5" fillId="0" borderId="1" xfId="6" applyFont="1" applyFill="1" applyBorder="1" applyAlignment="1" applyProtection="1"/>
    <xf numFmtId="167" fontId="10" fillId="0" borderId="11" xfId="13" applyNumberFormat="1" applyFont="1" applyBorder="1" applyAlignment="1" applyProtection="1"/>
    <xf numFmtId="0" fontId="9" fillId="0" borderId="12" xfId="0" applyFont="1" applyBorder="1" applyAlignment="1">
      <alignment horizontal="left"/>
    </xf>
    <xf numFmtId="1" fontId="10" fillId="0" borderId="0" xfId="6" applyNumberFormat="1" applyFont="1" applyFill="1" applyBorder="1" applyAlignment="1">
      <alignment horizontal="right"/>
    </xf>
    <xf numFmtId="1" fontId="10" fillId="0" borderId="0" xfId="6" applyNumberFormat="1" applyFont="1" applyFill="1" applyBorder="1" applyAlignment="1" applyProtection="1"/>
    <xf numFmtId="1" fontId="10" fillId="0" borderId="3" xfId="6" applyNumberFormat="1" applyFont="1" applyFill="1" applyBorder="1" applyAlignment="1">
      <alignment horizontal="right"/>
    </xf>
    <xf numFmtId="167" fontId="10" fillId="0" borderId="11" xfId="13" applyNumberFormat="1" applyFont="1" applyFill="1" applyBorder="1" applyAlignment="1" applyProtection="1"/>
    <xf numFmtId="37" fontId="9" fillId="0" borderId="0" xfId="5" applyNumberFormat="1" applyFont="1" applyFill="1" applyBorder="1"/>
    <xf numFmtId="168" fontId="9" fillId="0" borderId="0" xfId="13" applyNumberFormat="1" applyFont="1" applyFill="1"/>
    <xf numFmtId="37" fontId="9" fillId="0" borderId="1" xfId="13" applyNumberFormat="1" applyFont="1" applyFill="1" applyBorder="1"/>
    <xf numFmtId="37" fontId="9" fillId="0" borderId="0" xfId="13" applyNumberFormat="1" applyFont="1" applyFill="1" applyBorder="1"/>
    <xf numFmtId="168" fontId="9" fillId="0" borderId="0" xfId="13" applyNumberFormat="1" applyFont="1" applyFill="1" applyBorder="1"/>
    <xf numFmtId="37" fontId="9" fillId="0" borderId="2" xfId="13" applyNumberFormat="1" applyFont="1" applyFill="1" applyBorder="1"/>
    <xf numFmtId="168" fontId="9" fillId="0" borderId="3" xfId="13" applyNumberFormat="1" applyFont="1" applyFill="1" applyBorder="1"/>
    <xf numFmtId="37" fontId="9" fillId="0" borderId="4" xfId="13" applyNumberFormat="1" applyFont="1" applyFill="1" applyBorder="1"/>
    <xf numFmtId="37" fontId="9" fillId="0" borderId="3" xfId="13" applyNumberFormat="1" applyFont="1" applyFill="1" applyBorder="1"/>
    <xf numFmtId="168" fontId="9" fillId="0" borderId="2" xfId="13" applyNumberFormat="1" applyFont="1" applyFill="1" applyBorder="1"/>
    <xf numFmtId="37" fontId="9" fillId="0" borderId="2" xfId="5" applyNumberFormat="1" applyFont="1" applyFill="1" applyBorder="1"/>
    <xf numFmtId="37" fontId="9" fillId="0" borderId="11" xfId="5" applyNumberFormat="1" applyFont="1" applyFill="1" applyBorder="1"/>
    <xf numFmtId="37" fontId="9" fillId="0" borderId="11" xfId="13" applyNumberFormat="1" applyFont="1" applyFill="1" applyBorder="1"/>
    <xf numFmtId="0" fontId="10" fillId="0" borderId="9" xfId="0" applyFont="1" applyBorder="1" applyAlignment="1">
      <alignment horizontal="left"/>
    </xf>
    <xf numFmtId="37" fontId="9" fillId="0" borderId="9" xfId="13" applyNumberFormat="1" applyFont="1" applyFill="1" applyBorder="1"/>
    <xf numFmtId="168" fontId="9" fillId="0" borderId="9" xfId="13" applyNumberFormat="1" applyFont="1" applyFill="1" applyBorder="1"/>
    <xf numFmtId="43" fontId="5" fillId="0" borderId="0" xfId="5" applyFont="1" applyAlignment="1">
      <alignment horizontal="right"/>
    </xf>
    <xf numFmtId="43" fontId="5" fillId="0" borderId="1" xfId="5" applyFont="1" applyBorder="1" applyAlignment="1">
      <alignment horizontal="right"/>
    </xf>
    <xf numFmtId="43" fontId="9" fillId="0" borderId="0" xfId="5" applyFont="1" applyAlignment="1">
      <alignment horizontal="right"/>
    </xf>
    <xf numFmtId="3" fontId="9" fillId="0" borderId="1" xfId="1" applyNumberFormat="1" applyFont="1" applyBorder="1" applyAlignment="1">
      <alignment horizontal="right"/>
    </xf>
    <xf numFmtId="168" fontId="9" fillId="0" borderId="0" xfId="13" applyNumberFormat="1" applyFont="1"/>
    <xf numFmtId="43" fontId="5" fillId="0" borderId="11" xfId="5" applyFont="1" applyBorder="1" applyAlignment="1">
      <alignment horizontal="right"/>
    </xf>
    <xf numFmtId="172" fontId="5" fillId="0" borderId="0" xfId="5" quotePrefix="1" applyNumberFormat="1" applyFont="1" applyAlignment="1">
      <alignment horizontal="right"/>
    </xf>
    <xf numFmtId="1" fontId="9" fillId="0" borderId="1" xfId="14" applyNumberFormat="1" applyFont="1" applyFill="1" applyBorder="1" applyAlignment="1">
      <alignment horizontal="right"/>
    </xf>
    <xf numFmtId="9" fontId="10" fillId="0" borderId="4" xfId="14" applyFont="1" applyFill="1" applyBorder="1" applyAlignment="1">
      <alignment horizontal="right"/>
    </xf>
    <xf numFmtId="43" fontId="9" fillId="0" borderId="1" xfId="5" applyFont="1" applyBorder="1" applyAlignment="1">
      <alignment horizontal="right"/>
    </xf>
    <xf numFmtId="0" fontId="10" fillId="0" borderId="5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0" fillId="0" borderId="6" xfId="0" applyFont="1" applyBorder="1" applyAlignment="1">
      <alignment horizontal="right"/>
    </xf>
    <xf numFmtId="0" fontId="10" fillId="0" borderId="7" xfId="0" applyFont="1" applyBorder="1" applyAlignment="1">
      <alignment horizontal="right"/>
    </xf>
    <xf numFmtId="0" fontId="16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6" xfId="1" applyFont="1" applyBorder="1" applyAlignment="1">
      <alignment horizontal="center"/>
    </xf>
    <xf numFmtId="0" fontId="10" fillId="0" borderId="5" xfId="1" applyFont="1" applyBorder="1" applyAlignment="1">
      <alignment horizontal="center"/>
    </xf>
    <xf numFmtId="0" fontId="10" fillId="0" borderId="7" xfId="1" applyFont="1" applyBorder="1" applyAlignment="1">
      <alignment horizontal="center"/>
    </xf>
    <xf numFmtId="0" fontId="10" fillId="2" borderId="5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23" fillId="0" borderId="12" xfId="1" applyFont="1" applyBorder="1" applyAlignment="1">
      <alignment horizontal="left" wrapText="1"/>
    </xf>
    <xf numFmtId="0" fontId="23" fillId="0" borderId="14" xfId="1" applyFont="1" applyBorder="1" applyAlignment="1">
      <alignment horizontal="left" wrapText="1"/>
    </xf>
    <xf numFmtId="0" fontId="23" fillId="2" borderId="5" xfId="0" applyFont="1" applyFill="1" applyBorder="1" applyAlignment="1">
      <alignment horizontal="center"/>
    </xf>
    <xf numFmtId="0" fontId="23" fillId="2" borderId="6" xfId="0" applyFont="1" applyFill="1" applyBorder="1" applyAlignment="1">
      <alignment horizontal="center"/>
    </xf>
    <xf numFmtId="0" fontId="23" fillId="2" borderId="7" xfId="0" applyFont="1" applyFill="1" applyBorder="1" applyAlignment="1">
      <alignment horizontal="center"/>
    </xf>
    <xf numFmtId="0" fontId="10" fillId="0" borderId="12" xfId="1" applyFont="1" applyBorder="1" applyAlignment="1">
      <alignment horizontal="left" wrapText="1"/>
    </xf>
    <xf numFmtId="0" fontId="10" fillId="0" borderId="14" xfId="1" applyFont="1" applyBorder="1" applyAlignment="1">
      <alignment horizontal="left" wrapText="1"/>
    </xf>
    <xf numFmtId="0" fontId="23" fillId="0" borderId="5" xfId="1" applyFont="1" applyBorder="1" applyAlignment="1">
      <alignment horizontal="center"/>
    </xf>
    <xf numFmtId="0" fontId="23" fillId="0" borderId="7" xfId="1" applyFont="1" applyBorder="1" applyAlignment="1">
      <alignment horizontal="center"/>
    </xf>
    <xf numFmtId="0" fontId="23" fillId="0" borderId="6" xfId="1" applyFont="1" applyBorder="1" applyAlignment="1">
      <alignment horizontal="center"/>
    </xf>
    <xf numFmtId="0" fontId="13" fillId="0" borderId="9" xfId="0" applyFont="1" applyBorder="1" applyAlignment="1">
      <alignment horizontal="center" wrapText="1"/>
    </xf>
    <xf numFmtId="0" fontId="9" fillId="0" borderId="0" xfId="0" applyFont="1" applyAlignment="1">
      <alignment horizontal="left"/>
    </xf>
    <xf numFmtId="0" fontId="19" fillId="0" borderId="0" xfId="0" applyFont="1" applyAlignment="1">
      <alignment horizontal="left" vertical="center" wrapText="1"/>
    </xf>
    <xf numFmtId="0" fontId="10" fillId="0" borderId="6" xfId="1" applyFont="1" applyBorder="1" applyAlignment="1">
      <alignment horizontal="right" wrapText="1"/>
    </xf>
    <xf numFmtId="0" fontId="10" fillId="0" borderId="7" xfId="1" applyFont="1" applyBorder="1" applyAlignment="1">
      <alignment horizontal="right" wrapText="1"/>
    </xf>
    <xf numFmtId="0" fontId="17" fillId="0" borderId="0" xfId="0" applyFont="1" applyAlignment="1">
      <alignment horizontal="center"/>
    </xf>
    <xf numFmtId="0" fontId="10" fillId="2" borderId="5" xfId="0" applyFont="1" applyFill="1" applyBorder="1" applyAlignment="1">
      <alignment horizontal="center"/>
    </xf>
    <xf numFmtId="0" fontId="10" fillId="2" borderId="6" xfId="0" applyFont="1" applyFill="1" applyBorder="1" applyAlignment="1">
      <alignment horizontal="center"/>
    </xf>
    <xf numFmtId="0" fontId="10" fillId="2" borderId="7" xfId="0" applyFont="1" applyFill="1" applyBorder="1" applyAlignment="1">
      <alignment horizontal="center"/>
    </xf>
    <xf numFmtId="49" fontId="10" fillId="2" borderId="5" xfId="0" applyNumberFormat="1" applyFont="1" applyFill="1" applyBorder="1" applyAlignment="1">
      <alignment horizontal="center"/>
    </xf>
    <xf numFmtId="49" fontId="10" fillId="2" borderId="6" xfId="0" applyNumberFormat="1" applyFont="1" applyFill="1" applyBorder="1" applyAlignment="1">
      <alignment horizontal="center"/>
    </xf>
    <xf numFmtId="49" fontId="10" fillId="2" borderId="7" xfId="0" applyNumberFormat="1" applyFont="1" applyFill="1" applyBorder="1" applyAlignment="1">
      <alignment horizontal="center"/>
    </xf>
    <xf numFmtId="9" fontId="10" fillId="0" borderId="6" xfId="6" applyFont="1" applyFill="1" applyBorder="1" applyAlignment="1">
      <alignment horizontal="center"/>
    </xf>
    <xf numFmtId="0" fontId="18" fillId="2" borderId="5" xfId="0" applyFont="1" applyFill="1" applyBorder="1" applyAlignment="1">
      <alignment horizontal="center"/>
    </xf>
    <xf numFmtId="0" fontId="18" fillId="2" borderId="6" xfId="0" applyFont="1" applyFill="1" applyBorder="1" applyAlignment="1">
      <alignment horizontal="center"/>
    </xf>
    <xf numFmtId="0" fontId="18" fillId="2" borderId="7" xfId="0" applyFont="1" applyFill="1" applyBorder="1" applyAlignment="1">
      <alignment horizontal="center"/>
    </xf>
    <xf numFmtId="0" fontId="10" fillId="0" borderId="13" xfId="0" applyFont="1" applyBorder="1" applyAlignment="1">
      <alignment horizontal="left" wrapText="1"/>
    </xf>
    <xf numFmtId="0" fontId="10" fillId="0" borderId="14" xfId="0" applyFont="1" applyBorder="1" applyAlignment="1">
      <alignment horizontal="left" wrapText="1"/>
    </xf>
    <xf numFmtId="0" fontId="10" fillId="0" borderId="11" xfId="0" applyFont="1" applyBorder="1" applyAlignment="1">
      <alignment horizontal="right" wrapText="1"/>
    </xf>
    <xf numFmtId="0" fontId="10" fillId="0" borderId="2" xfId="0" applyFont="1" applyBorder="1" applyAlignment="1">
      <alignment horizontal="right" wrapText="1"/>
    </xf>
    <xf numFmtId="0" fontId="10" fillId="0" borderId="3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0" xfId="0" applyFont="1" applyAlignment="1">
      <alignment horizontal="right" wrapText="1"/>
    </xf>
    <xf numFmtId="0" fontId="10" fillId="0" borderId="3" xfId="0" applyFont="1" applyBorder="1" applyAlignment="1">
      <alignment horizontal="right" wrapText="1"/>
    </xf>
    <xf numFmtId="0" fontId="10" fillId="0" borderId="0" xfId="0" applyFont="1" applyAlignment="1">
      <alignment horizontal="left" wrapText="1"/>
    </xf>
    <xf numFmtId="0" fontId="9" fillId="0" borderId="0" xfId="0" applyFont="1" applyAlignment="1">
      <alignment horizontal="left" wrapText="1"/>
    </xf>
    <xf numFmtId="0" fontId="24" fillId="0" borderId="0" xfId="0" applyFont="1" applyAlignment="1">
      <alignment horizontal="center"/>
    </xf>
  </cellXfs>
  <cellStyles count="21">
    <cellStyle name="Comma" xfId="5" builtinId="3"/>
    <cellStyle name="Comma 2" xfId="3" xr:uid="{00000000-0005-0000-0000-000001000000}"/>
    <cellStyle name="Comma 2 2" xfId="11" xr:uid="{00000000-0005-0000-0000-000002000000}"/>
    <cellStyle name="Comma 3" xfId="8" xr:uid="{00000000-0005-0000-0000-000003000000}"/>
    <cellStyle name="Comma 4" xfId="13" xr:uid="{00000000-0005-0000-0000-000004000000}"/>
    <cellStyle name="Normal" xfId="0" builtinId="0"/>
    <cellStyle name="Normal 2" xfId="2" xr:uid="{00000000-0005-0000-0000-000006000000}"/>
    <cellStyle name="Normal 2 2" xfId="10" xr:uid="{00000000-0005-0000-0000-000007000000}"/>
    <cellStyle name="Normal 3" xfId="1" xr:uid="{00000000-0005-0000-0000-000008000000}"/>
    <cellStyle name="Normal 4" xfId="7" xr:uid="{00000000-0005-0000-0000-000009000000}"/>
    <cellStyle name="Normal 5" xfId="15" xr:uid="{00000000-0005-0000-0000-00000A000000}"/>
    <cellStyle name="Normal 5 2" xfId="16" xr:uid="{30378077-3007-4B3C-996B-054C5C5581E4}"/>
    <cellStyle name="Normal 5 2 2" xfId="19" xr:uid="{DC96B83B-096E-4E2C-93C1-C6A5E6D4E003}"/>
    <cellStyle name="Normal 5 3" xfId="17" xr:uid="{21DD2290-E76B-4052-98B9-7031512F1C5A}"/>
    <cellStyle name="Normal 5 3 2" xfId="20" xr:uid="{6F2D0CD4-9F1F-4A6B-BF0D-16C060963687}"/>
    <cellStyle name="Normal 5 4" xfId="18" xr:uid="{3F16CC84-B36D-4D0C-A3A1-0FD51D550418}"/>
    <cellStyle name="Percent" xfId="6" builtinId="5"/>
    <cellStyle name="Percent 2" xfId="4" xr:uid="{00000000-0005-0000-0000-00000C000000}"/>
    <cellStyle name="Percent 2 2" xfId="12" xr:uid="{00000000-0005-0000-0000-00000D000000}"/>
    <cellStyle name="Percent 3" xfId="9" xr:uid="{00000000-0005-0000-0000-00000E000000}"/>
    <cellStyle name="Percent 4" xfId="14" xr:uid="{00000000-0005-0000-0000-00000F000000}"/>
  </cellStyles>
  <dxfs count="0"/>
  <tableStyles count="0" defaultTableStyle="TableStyleMedium9" defaultPivotStyle="PivotStyleMedium4"/>
  <colors>
    <mruColors>
      <color rgb="FFFFFF99"/>
      <color rgb="FFEE0000"/>
      <color rgb="FFFFCC99"/>
      <color rgb="FFCCCCFF"/>
      <color rgb="FFCCFFCC"/>
      <color rgb="FFCCECFF"/>
      <color rgb="FF7BF5D5"/>
      <color rgb="FFD20000"/>
      <color rgb="FFFF9933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DS Theme">
  <a:themeElements>
    <a:clrScheme name="ODS Them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DS Theme">
      <a:majorFont>
        <a:latin typeface="Courier New"/>
        <a:ea typeface=""/>
        <a:cs typeface=""/>
      </a:majorFont>
      <a:minorFont>
        <a:latin typeface="Courier New"/>
        <a:ea typeface=""/>
        <a:cs typeface=""/>
      </a:minorFont>
    </a:fontScheme>
    <a:fmtScheme name="ODS Them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ECFF"/>
  </sheetPr>
  <dimension ref="A1:F27"/>
  <sheetViews>
    <sheetView showGridLines="0" tabSelected="1" zoomScaleNormal="100" workbookViewId="0">
      <selection sqref="A1:E1"/>
    </sheetView>
  </sheetViews>
  <sheetFormatPr defaultColWidth="9.140625" defaultRowHeight="12.75" x14ac:dyDescent="0.2"/>
  <cols>
    <col min="1" max="1" width="4.140625" style="58" customWidth="1"/>
    <col min="2" max="2" width="46.28515625" style="58" customWidth="1"/>
    <col min="3" max="4" width="15.7109375" style="58" customWidth="1"/>
    <col min="5" max="5" width="5.28515625" style="58" customWidth="1"/>
    <col min="6" max="6" width="15.42578125" style="58" bestFit="1" customWidth="1"/>
    <col min="7" max="7" width="12.7109375" style="58" bestFit="1" customWidth="1"/>
    <col min="8" max="16384" width="9.140625" style="58"/>
  </cols>
  <sheetData>
    <row r="1" spans="1:6" ht="15.75" x14ac:dyDescent="0.25">
      <c r="A1" s="296" t="s">
        <v>81</v>
      </c>
      <c r="B1" s="296"/>
      <c r="C1" s="296"/>
      <c r="D1" s="296"/>
      <c r="E1" s="296"/>
    </row>
    <row r="2" spans="1:6" ht="15.75" x14ac:dyDescent="0.25">
      <c r="A2" s="296" t="s">
        <v>121</v>
      </c>
      <c r="B2" s="296"/>
      <c r="C2" s="296"/>
      <c r="D2" s="296"/>
      <c r="E2" s="296"/>
    </row>
    <row r="3" spans="1:6" x14ac:dyDescent="0.2">
      <c r="A3" s="41"/>
      <c r="B3" s="41"/>
      <c r="C3" s="41"/>
      <c r="D3" s="41"/>
      <c r="E3" s="41"/>
    </row>
    <row r="4" spans="1:6" ht="15.75" x14ac:dyDescent="0.25">
      <c r="A4" s="296" t="s">
        <v>56</v>
      </c>
      <c r="B4" s="296"/>
      <c r="C4" s="296"/>
      <c r="D4" s="296"/>
      <c r="E4" s="296"/>
    </row>
    <row r="5" spans="1:6" ht="15.75" x14ac:dyDescent="0.25">
      <c r="A5" s="296" t="s">
        <v>57</v>
      </c>
      <c r="B5" s="296"/>
      <c r="C5" s="296"/>
      <c r="D5" s="296"/>
      <c r="E5" s="296"/>
    </row>
    <row r="6" spans="1:6" x14ac:dyDescent="0.2">
      <c r="A6" s="297" t="s">
        <v>58</v>
      </c>
      <c r="B6" s="297"/>
      <c r="C6" s="297"/>
      <c r="D6" s="297"/>
      <c r="E6" s="297"/>
      <c r="F6" s="31"/>
    </row>
    <row r="7" spans="1:6" x14ac:dyDescent="0.2">
      <c r="A7" s="41"/>
      <c r="B7" s="41"/>
      <c r="C7" s="41"/>
      <c r="D7" s="41"/>
      <c r="E7" s="41"/>
      <c r="F7" s="31"/>
    </row>
    <row r="8" spans="1:6" x14ac:dyDescent="0.2">
      <c r="A8" s="17"/>
      <c r="B8" s="18"/>
      <c r="C8" s="291" t="s">
        <v>35</v>
      </c>
      <c r="D8" s="292"/>
      <c r="E8" s="293"/>
      <c r="F8" s="2"/>
    </row>
    <row r="9" spans="1:6" x14ac:dyDescent="0.2">
      <c r="A9" s="16" t="s">
        <v>41</v>
      </c>
      <c r="B9" s="59"/>
      <c r="C9" s="89" t="s">
        <v>36</v>
      </c>
      <c r="D9" s="294" t="s">
        <v>34</v>
      </c>
      <c r="E9" s="295"/>
      <c r="F9" s="2"/>
    </row>
    <row r="10" spans="1:6" x14ac:dyDescent="0.2">
      <c r="A10" s="21"/>
      <c r="B10" s="2"/>
      <c r="C10" s="21"/>
      <c r="D10" s="2"/>
      <c r="E10" s="22"/>
      <c r="F10" s="2"/>
    </row>
    <row r="11" spans="1:6" x14ac:dyDescent="0.2">
      <c r="A11" s="20" t="s">
        <v>37</v>
      </c>
      <c r="B11" s="25"/>
      <c r="C11" s="21"/>
      <c r="D11" s="2"/>
      <c r="E11" s="22"/>
      <c r="F11" s="2"/>
    </row>
    <row r="12" spans="1:6" x14ac:dyDescent="0.2">
      <c r="A12" s="20"/>
      <c r="B12" s="58" t="s">
        <v>32</v>
      </c>
      <c r="C12" s="68">
        <v>213231883</v>
      </c>
      <c r="D12" s="69">
        <f>(C12/C$24)*100</f>
        <v>20.047459456731133</v>
      </c>
      <c r="E12" s="22" t="s">
        <v>40</v>
      </c>
      <c r="F12" s="2"/>
    </row>
    <row r="13" spans="1:6" x14ac:dyDescent="0.2">
      <c r="A13" s="20"/>
      <c r="B13" s="58" t="s">
        <v>33</v>
      </c>
      <c r="C13" s="77">
        <v>232667249</v>
      </c>
      <c r="D13" s="69">
        <f>(C13/C$24)*100</f>
        <v>21.874717681110884</v>
      </c>
      <c r="E13" s="22"/>
      <c r="F13" s="2"/>
    </row>
    <row r="14" spans="1:6" x14ac:dyDescent="0.2">
      <c r="A14" s="20"/>
      <c r="B14" s="25" t="s">
        <v>42</v>
      </c>
      <c r="C14" s="70">
        <f>SUM(C12+C13)</f>
        <v>445899132</v>
      </c>
      <c r="D14" s="71">
        <f>(C14/C$24)*100</f>
        <v>41.922177137842013</v>
      </c>
      <c r="E14" s="22" t="s">
        <v>40</v>
      </c>
      <c r="F14" s="2"/>
    </row>
    <row r="15" spans="1:6" x14ac:dyDescent="0.2">
      <c r="A15" s="20"/>
      <c r="B15" s="25"/>
      <c r="C15" s="21"/>
      <c r="D15" s="69"/>
      <c r="E15" s="22"/>
      <c r="F15" s="2"/>
    </row>
    <row r="16" spans="1:6" x14ac:dyDescent="0.2">
      <c r="A16" s="20" t="s">
        <v>38</v>
      </c>
      <c r="B16" s="25"/>
      <c r="C16" s="21"/>
      <c r="D16" s="2"/>
      <c r="E16" s="22"/>
      <c r="F16" s="2"/>
    </row>
    <row r="17" spans="1:6" x14ac:dyDescent="0.2">
      <c r="A17" s="20"/>
      <c r="B17" s="58" t="s">
        <v>32</v>
      </c>
      <c r="C17" s="68">
        <v>472743930</v>
      </c>
      <c r="D17" s="69">
        <f>(C17/C$24)*100</f>
        <v>44.446049234066656</v>
      </c>
      <c r="E17" s="22" t="s">
        <v>40</v>
      </c>
      <c r="F17" s="2"/>
    </row>
    <row r="18" spans="1:6" ht="14.25" x14ac:dyDescent="0.2">
      <c r="A18" s="20"/>
      <c r="B18" s="58" t="s">
        <v>43</v>
      </c>
      <c r="C18" s="77">
        <v>144992375</v>
      </c>
      <c r="D18" s="69">
        <f>(C18/C$24)*100</f>
        <v>13.631773628091331</v>
      </c>
      <c r="E18" s="22"/>
    </row>
    <row r="19" spans="1:6" x14ac:dyDescent="0.2">
      <c r="A19" s="20"/>
      <c r="B19" s="25" t="s">
        <v>42</v>
      </c>
      <c r="C19" s="70">
        <f>SUM(C17:C18)</f>
        <v>617736305</v>
      </c>
      <c r="D19" s="71">
        <f>(C19/C$24)*100</f>
        <v>58.077822862157987</v>
      </c>
      <c r="E19" s="22" t="s">
        <v>40</v>
      </c>
      <c r="F19" s="2"/>
    </row>
    <row r="20" spans="1:6" x14ac:dyDescent="0.2">
      <c r="A20" s="20"/>
      <c r="B20" s="25"/>
      <c r="C20" s="21"/>
      <c r="D20" s="69"/>
      <c r="E20" s="22"/>
      <c r="F20" s="2"/>
    </row>
    <row r="21" spans="1:6" x14ac:dyDescent="0.2">
      <c r="A21" s="20" t="s">
        <v>39</v>
      </c>
      <c r="B21" s="25"/>
      <c r="C21" s="21"/>
      <c r="D21" s="2"/>
      <c r="E21" s="22"/>
      <c r="F21" s="2"/>
    </row>
    <row r="22" spans="1:6" x14ac:dyDescent="0.2">
      <c r="A22" s="20"/>
      <c r="B22" s="58" t="s">
        <v>32</v>
      </c>
      <c r="C22" s="68">
        <v>685975813</v>
      </c>
      <c r="D22" s="69">
        <f>(C22/C$24)*100</f>
        <v>64.493508690797782</v>
      </c>
      <c r="E22" s="22" t="s">
        <v>40</v>
      </c>
      <c r="F22" s="2"/>
    </row>
    <row r="23" spans="1:6" ht="14.25" x14ac:dyDescent="0.2">
      <c r="A23" s="20"/>
      <c r="B23" s="58" t="s">
        <v>44</v>
      </c>
      <c r="C23" s="77">
        <v>377659624</v>
      </c>
      <c r="D23" s="69">
        <f>(C23/C$24)*100</f>
        <v>35.506491309202218</v>
      </c>
      <c r="E23" s="22"/>
      <c r="F23" s="2"/>
    </row>
    <row r="24" spans="1:6" x14ac:dyDescent="0.2">
      <c r="A24" s="16"/>
      <c r="B24" s="26" t="s">
        <v>27</v>
      </c>
      <c r="C24" s="72">
        <f>C22+C23</f>
        <v>1063635437</v>
      </c>
      <c r="D24" s="73">
        <f>(C24/C$24)*100</f>
        <v>100</v>
      </c>
      <c r="E24" s="74" t="s">
        <v>40</v>
      </c>
      <c r="F24" s="2"/>
    </row>
    <row r="25" spans="1:6" x14ac:dyDescent="0.2">
      <c r="B25" s="25"/>
      <c r="C25" s="90"/>
      <c r="D25" s="91"/>
      <c r="F25" s="2"/>
    </row>
    <row r="26" spans="1:6" x14ac:dyDescent="0.2">
      <c r="A26" s="27" t="s">
        <v>29</v>
      </c>
    </row>
    <row r="27" spans="1:6" x14ac:dyDescent="0.2">
      <c r="B27" s="27"/>
      <c r="F27" s="32"/>
    </row>
  </sheetData>
  <mergeCells count="7">
    <mergeCell ref="C8:E8"/>
    <mergeCell ref="D9:E9"/>
    <mergeCell ref="A1:E1"/>
    <mergeCell ref="A2:E2"/>
    <mergeCell ref="A4:E4"/>
    <mergeCell ref="A5:E5"/>
    <mergeCell ref="A6:E6"/>
  </mergeCells>
  <printOptions horizontalCentered="1"/>
  <pageMargins left="0.7" right="0.7" top="0.75" bottom="0.75" header="0.3" footer="0.3"/>
  <pageSetup orientation="portrait" horizontalDpi="4294967295" verticalDpi="4294967295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863D0D-368F-470D-B157-3756C682C65E}">
  <sheetPr>
    <tabColor theme="3" tint="0.79998168889431442"/>
    <pageSetUpPr fitToPage="1"/>
  </sheetPr>
  <dimension ref="A1:I58"/>
  <sheetViews>
    <sheetView showGridLines="0" zoomScaleNormal="100" workbookViewId="0">
      <selection sqref="A1:F1"/>
    </sheetView>
  </sheetViews>
  <sheetFormatPr defaultColWidth="9.140625" defaultRowHeight="14.25" x14ac:dyDescent="0.2"/>
  <cols>
    <col min="1" max="1" width="8.5703125" style="189" customWidth="1"/>
    <col min="2" max="6" width="15.5703125" style="185" customWidth="1"/>
    <col min="7" max="7" width="4.42578125" style="185" customWidth="1"/>
    <col min="8" max="8" width="1.42578125" style="185" customWidth="1"/>
    <col min="9" max="9" width="3.7109375" style="185" customWidth="1"/>
    <col min="10" max="16384" width="9.140625" style="185"/>
  </cols>
  <sheetData>
    <row r="1" spans="1:9" ht="15.75" x14ac:dyDescent="0.25">
      <c r="A1" s="296" t="s">
        <v>55</v>
      </c>
      <c r="B1" s="296"/>
      <c r="C1" s="296"/>
      <c r="D1" s="296"/>
      <c r="E1" s="296"/>
      <c r="F1" s="296"/>
    </row>
    <row r="2" spans="1:9" x14ac:dyDescent="0.2">
      <c r="A2" s="41"/>
      <c r="B2" s="41"/>
      <c r="C2" s="41"/>
      <c r="D2" s="41"/>
      <c r="E2" s="41"/>
    </row>
    <row r="3" spans="1:9" ht="15.75" customHeight="1" x14ac:dyDescent="0.25">
      <c r="A3" s="296" t="s">
        <v>107</v>
      </c>
      <c r="B3" s="296"/>
      <c r="C3" s="296"/>
      <c r="D3" s="296"/>
      <c r="E3" s="296"/>
      <c r="F3" s="296"/>
    </row>
    <row r="4" spans="1:9" ht="15.75" customHeight="1" x14ac:dyDescent="0.25">
      <c r="A4" s="296" t="s">
        <v>110</v>
      </c>
      <c r="B4" s="296"/>
      <c r="C4" s="296"/>
      <c r="D4" s="296"/>
      <c r="E4" s="296"/>
      <c r="F4" s="296"/>
    </row>
    <row r="5" spans="1:9" ht="15.75" customHeight="1" x14ac:dyDescent="0.25">
      <c r="A5" s="319" t="s">
        <v>156</v>
      </c>
      <c r="B5" s="319"/>
      <c r="C5" s="319"/>
      <c r="D5" s="319"/>
      <c r="E5" s="319"/>
      <c r="F5" s="319"/>
    </row>
    <row r="6" spans="1:9" ht="15" x14ac:dyDescent="0.25">
      <c r="A6" s="340"/>
      <c r="B6" s="340"/>
      <c r="C6" s="340"/>
      <c r="D6" s="340"/>
      <c r="E6" s="340"/>
      <c r="F6" s="340"/>
    </row>
    <row r="7" spans="1:9" x14ac:dyDescent="0.2">
      <c r="A7" s="320" t="s">
        <v>108</v>
      </c>
      <c r="B7" s="321"/>
      <c r="C7" s="321"/>
      <c r="D7" s="321"/>
      <c r="E7" s="321"/>
      <c r="F7" s="322"/>
      <c r="H7" s="61"/>
      <c r="I7" s="61"/>
    </row>
    <row r="8" spans="1:9" x14ac:dyDescent="0.2">
      <c r="A8" s="260"/>
      <c r="B8" s="164"/>
      <c r="C8" s="334" t="s">
        <v>31</v>
      </c>
      <c r="D8" s="335"/>
      <c r="E8" s="334" t="s">
        <v>13</v>
      </c>
      <c r="F8" s="335"/>
      <c r="H8" s="58"/>
      <c r="I8" s="164"/>
    </row>
    <row r="9" spans="1:9" x14ac:dyDescent="0.2">
      <c r="A9" s="330" t="s">
        <v>12</v>
      </c>
      <c r="B9" s="336" t="s">
        <v>17</v>
      </c>
      <c r="C9" s="145" t="s">
        <v>27</v>
      </c>
      <c r="D9" s="146"/>
      <c r="E9" s="145" t="s">
        <v>27</v>
      </c>
      <c r="F9" s="146"/>
      <c r="H9" s="338"/>
      <c r="I9" s="336"/>
    </row>
    <row r="10" spans="1:9" ht="13.9" customHeight="1" x14ac:dyDescent="0.2">
      <c r="A10" s="331"/>
      <c r="B10" s="337"/>
      <c r="C10" s="147" t="s">
        <v>28</v>
      </c>
      <c r="D10" s="148" t="s">
        <v>155</v>
      </c>
      <c r="E10" s="147" t="s">
        <v>28</v>
      </c>
      <c r="F10" s="148" t="s">
        <v>155</v>
      </c>
      <c r="H10" s="338"/>
      <c r="I10" s="336"/>
    </row>
    <row r="11" spans="1:9" x14ac:dyDescent="0.2">
      <c r="A11" s="149">
        <v>2015</v>
      </c>
      <c r="B11" s="265">
        <v>47909</v>
      </c>
      <c r="C11" s="78">
        <v>13313312249</v>
      </c>
      <c r="D11" s="79">
        <v>225000</v>
      </c>
      <c r="E11" s="68">
        <v>276911605</v>
      </c>
      <c r="F11" s="80">
        <v>4562</v>
      </c>
      <c r="H11" s="25"/>
      <c r="I11" s="265"/>
    </row>
    <row r="12" spans="1:9" x14ac:dyDescent="0.2">
      <c r="A12" s="149">
        <v>2016</v>
      </c>
      <c r="B12" s="265">
        <v>50296</v>
      </c>
      <c r="C12" s="266">
        <v>15222622356</v>
      </c>
      <c r="D12" s="267">
        <v>250000</v>
      </c>
      <c r="E12" s="266">
        <v>318142843</v>
      </c>
      <c r="F12" s="267">
        <v>5095</v>
      </c>
      <c r="H12" s="25"/>
      <c r="I12" s="265"/>
    </row>
    <row r="13" spans="1:9" x14ac:dyDescent="0.2">
      <c r="A13" s="149">
        <v>2017</v>
      </c>
      <c r="B13" s="265">
        <v>50156</v>
      </c>
      <c r="C13" s="266">
        <v>16722495956</v>
      </c>
      <c r="D13" s="267">
        <v>288750</v>
      </c>
      <c r="E13" s="266">
        <v>350418289</v>
      </c>
      <c r="F13" s="267">
        <v>5813</v>
      </c>
      <c r="H13" s="25"/>
      <c r="I13" s="265"/>
    </row>
    <row r="14" spans="1:9" x14ac:dyDescent="0.2">
      <c r="A14" s="149">
        <v>2018</v>
      </c>
      <c r="B14" s="265">
        <v>44308</v>
      </c>
      <c r="C14" s="266">
        <v>16974736783</v>
      </c>
      <c r="D14" s="267">
        <v>347000</v>
      </c>
      <c r="E14" s="266">
        <v>356877202</v>
      </c>
      <c r="F14" s="267">
        <v>7032</v>
      </c>
      <c r="H14" s="25"/>
      <c r="I14" s="265"/>
    </row>
    <row r="15" spans="1:9" x14ac:dyDescent="0.2">
      <c r="A15" s="149">
        <v>2019</v>
      </c>
      <c r="B15" s="265">
        <v>43780</v>
      </c>
      <c r="C15" s="266">
        <v>17152879523</v>
      </c>
      <c r="D15" s="267">
        <v>360000</v>
      </c>
      <c r="E15" s="266">
        <v>361927601</v>
      </c>
      <c r="F15" s="267">
        <v>7289</v>
      </c>
      <c r="H15" s="25"/>
      <c r="I15" s="265"/>
    </row>
    <row r="16" spans="1:9" x14ac:dyDescent="0.2">
      <c r="A16" s="149">
        <v>2020</v>
      </c>
      <c r="B16" s="265">
        <v>48865</v>
      </c>
      <c r="C16" s="266">
        <v>16904679234</v>
      </c>
      <c r="D16" s="267">
        <v>303200</v>
      </c>
      <c r="E16" s="266">
        <v>356884352</v>
      </c>
      <c r="F16" s="267">
        <v>6161</v>
      </c>
      <c r="H16" s="25"/>
      <c r="I16" s="265"/>
    </row>
    <row r="17" spans="1:9" x14ac:dyDescent="0.2">
      <c r="A17" s="149">
        <v>2021</v>
      </c>
      <c r="B17" s="265">
        <v>67194</v>
      </c>
      <c r="C17" s="266">
        <v>25851327541</v>
      </c>
      <c r="D17" s="267">
        <v>347467</v>
      </c>
      <c r="E17" s="266">
        <v>548395330</v>
      </c>
      <c r="F17" s="267">
        <v>7043</v>
      </c>
      <c r="H17" s="25"/>
      <c r="I17" s="265"/>
    </row>
    <row r="18" spans="1:9" x14ac:dyDescent="0.2">
      <c r="A18" s="149">
        <v>2022</v>
      </c>
      <c r="B18" s="265">
        <v>42843</v>
      </c>
      <c r="C18" s="269">
        <v>20838498134</v>
      </c>
      <c r="D18" s="267">
        <v>431000</v>
      </c>
      <c r="E18" s="269">
        <v>443810662</v>
      </c>
      <c r="F18" s="267">
        <v>8785</v>
      </c>
      <c r="H18" s="25"/>
      <c r="I18" s="265"/>
    </row>
    <row r="19" spans="1:9" x14ac:dyDescent="0.2">
      <c r="A19" s="149">
        <v>2023</v>
      </c>
      <c r="B19" s="265">
        <v>24403</v>
      </c>
      <c r="C19" s="269">
        <v>12633342450</v>
      </c>
      <c r="D19" s="267">
        <v>475000</v>
      </c>
      <c r="E19" s="269">
        <v>269243596</v>
      </c>
      <c r="F19" s="267">
        <v>9687</v>
      </c>
      <c r="H19" s="25"/>
      <c r="I19" s="265"/>
    </row>
    <row r="20" spans="1:9" x14ac:dyDescent="0.2">
      <c r="A20" s="43">
        <v>2024</v>
      </c>
      <c r="B20" s="270">
        <v>25850</v>
      </c>
      <c r="C20" s="271">
        <v>14027515933</v>
      </c>
      <c r="D20" s="272">
        <v>490000</v>
      </c>
      <c r="E20" s="274">
        <v>299326919</v>
      </c>
      <c r="F20" s="272">
        <v>9964</v>
      </c>
      <c r="H20" s="25"/>
      <c r="I20" s="265"/>
    </row>
    <row r="21" spans="1:9" x14ac:dyDescent="0.2">
      <c r="A21" s="25"/>
      <c r="B21" s="268"/>
      <c r="C21" s="269"/>
      <c r="D21" s="268"/>
      <c r="E21" s="269"/>
      <c r="F21" s="268"/>
      <c r="H21" s="25"/>
      <c r="I21" s="265"/>
    </row>
    <row r="22" spans="1:9" x14ac:dyDescent="0.2">
      <c r="A22" s="320" t="s">
        <v>109</v>
      </c>
      <c r="B22" s="321"/>
      <c r="C22" s="321"/>
      <c r="D22" s="321"/>
      <c r="E22" s="321"/>
      <c r="F22" s="322"/>
      <c r="H22" s="25"/>
      <c r="I22" s="265"/>
    </row>
    <row r="23" spans="1:9" x14ac:dyDescent="0.2">
      <c r="A23" s="260"/>
      <c r="B23" s="164"/>
      <c r="C23" s="334" t="s">
        <v>31</v>
      </c>
      <c r="D23" s="335"/>
      <c r="E23" s="334" t="s">
        <v>13</v>
      </c>
      <c r="F23" s="335"/>
      <c r="H23" s="25"/>
      <c r="I23" s="265"/>
    </row>
    <row r="24" spans="1:9" x14ac:dyDescent="0.2">
      <c r="A24" s="330" t="s">
        <v>12</v>
      </c>
      <c r="B24" s="336" t="s">
        <v>17</v>
      </c>
      <c r="C24" s="145" t="s">
        <v>27</v>
      </c>
      <c r="D24" s="146"/>
      <c r="E24" s="145" t="s">
        <v>27</v>
      </c>
      <c r="F24" s="146"/>
      <c r="H24" s="58"/>
      <c r="I24" s="31"/>
    </row>
    <row r="25" spans="1:9" x14ac:dyDescent="0.2">
      <c r="A25" s="331"/>
      <c r="B25" s="337"/>
      <c r="C25" s="147" t="s">
        <v>28</v>
      </c>
      <c r="D25" s="148" t="s">
        <v>155</v>
      </c>
      <c r="E25" s="147" t="s">
        <v>28</v>
      </c>
      <c r="F25" s="148" t="s">
        <v>155</v>
      </c>
      <c r="H25" s="61"/>
      <c r="I25" s="61"/>
    </row>
    <row r="26" spans="1:9" ht="14.25" customHeight="1" x14ac:dyDescent="0.2">
      <c r="A26" s="149">
        <v>2015</v>
      </c>
      <c r="B26" s="265">
        <v>13150</v>
      </c>
      <c r="C26" s="78">
        <v>8059733928</v>
      </c>
      <c r="D26" s="79">
        <v>337500</v>
      </c>
      <c r="E26" s="68">
        <v>162060446</v>
      </c>
      <c r="F26" s="80">
        <v>6355</v>
      </c>
      <c r="H26" s="25"/>
      <c r="I26" s="265"/>
    </row>
    <row r="27" spans="1:9" ht="14.25" customHeight="1" x14ac:dyDescent="0.2">
      <c r="A27" s="149">
        <v>2016</v>
      </c>
      <c r="B27" s="265">
        <v>13714</v>
      </c>
      <c r="C27" s="266">
        <v>9235569397</v>
      </c>
      <c r="D27" s="267">
        <v>369000</v>
      </c>
      <c r="E27" s="266">
        <v>182521514</v>
      </c>
      <c r="F27" s="267">
        <v>6981</v>
      </c>
      <c r="H27" s="25"/>
      <c r="I27" s="265"/>
    </row>
    <row r="28" spans="1:9" x14ac:dyDescent="0.2">
      <c r="A28" s="149">
        <v>2017</v>
      </c>
      <c r="B28" s="265">
        <v>13506</v>
      </c>
      <c r="C28" s="266">
        <v>9739654438</v>
      </c>
      <c r="D28" s="267">
        <v>424100</v>
      </c>
      <c r="E28" s="266">
        <v>191024036</v>
      </c>
      <c r="F28" s="267">
        <v>8088</v>
      </c>
      <c r="H28" s="25"/>
      <c r="I28" s="265"/>
    </row>
    <row r="29" spans="1:9" ht="13.5" customHeight="1" x14ac:dyDescent="0.2">
      <c r="A29" s="149">
        <v>2018</v>
      </c>
      <c r="B29" s="265">
        <v>10890</v>
      </c>
      <c r="C29" s="266">
        <v>7733557033</v>
      </c>
      <c r="D29" s="267">
        <v>440000</v>
      </c>
      <c r="E29" s="266">
        <v>155222700</v>
      </c>
      <c r="F29" s="267">
        <v>8170</v>
      </c>
      <c r="H29" s="25"/>
      <c r="I29" s="265"/>
    </row>
    <row r="30" spans="1:9" x14ac:dyDescent="0.2">
      <c r="A30" s="149">
        <v>2019</v>
      </c>
      <c r="B30" s="265">
        <v>11733</v>
      </c>
      <c r="C30" s="266">
        <v>7953995674</v>
      </c>
      <c r="D30" s="267">
        <v>412500</v>
      </c>
      <c r="E30" s="266">
        <v>160176691</v>
      </c>
      <c r="F30" s="267">
        <v>7658</v>
      </c>
      <c r="H30" s="25"/>
      <c r="I30" s="265"/>
    </row>
    <row r="31" spans="1:9" x14ac:dyDescent="0.2">
      <c r="A31" s="149">
        <v>2020</v>
      </c>
      <c r="B31" s="265">
        <v>12758</v>
      </c>
      <c r="C31" s="266">
        <v>7012972719</v>
      </c>
      <c r="D31" s="267">
        <v>315000</v>
      </c>
      <c r="E31" s="266">
        <v>144228365</v>
      </c>
      <c r="F31" s="267">
        <v>6104</v>
      </c>
      <c r="H31" s="25"/>
      <c r="I31" s="265"/>
    </row>
    <row r="32" spans="1:9" x14ac:dyDescent="0.2">
      <c r="A32" s="149">
        <v>2021</v>
      </c>
      <c r="B32" s="265">
        <v>20585</v>
      </c>
      <c r="C32" s="266">
        <v>13054064305</v>
      </c>
      <c r="D32" s="267">
        <v>413406</v>
      </c>
      <c r="E32" s="266">
        <v>261484416</v>
      </c>
      <c r="F32" s="267">
        <v>7555</v>
      </c>
      <c r="H32" s="25"/>
      <c r="I32" s="265"/>
    </row>
    <row r="33" spans="1:9" x14ac:dyDescent="0.2">
      <c r="A33" s="149">
        <v>2022</v>
      </c>
      <c r="B33" s="265">
        <v>14166</v>
      </c>
      <c r="C33" s="269">
        <v>12513887346</v>
      </c>
      <c r="D33" s="267">
        <v>521850</v>
      </c>
      <c r="E33" s="269">
        <v>250550487</v>
      </c>
      <c r="F33" s="267">
        <v>9810</v>
      </c>
      <c r="H33" s="25"/>
      <c r="I33" s="265"/>
    </row>
    <row r="34" spans="1:9" x14ac:dyDescent="0.2">
      <c r="A34" s="149">
        <v>2023</v>
      </c>
      <c r="B34" s="265">
        <v>6957</v>
      </c>
      <c r="C34" s="269">
        <v>5880288542</v>
      </c>
      <c r="D34" s="267">
        <v>512000</v>
      </c>
      <c r="E34" s="269">
        <v>113318444</v>
      </c>
      <c r="F34" s="267">
        <v>9236</v>
      </c>
      <c r="H34" s="25"/>
      <c r="I34" s="265"/>
    </row>
    <row r="35" spans="1:9" x14ac:dyDescent="0.2">
      <c r="A35" s="43">
        <v>2024</v>
      </c>
      <c r="B35" s="270">
        <v>7104</v>
      </c>
      <c r="C35" s="271">
        <v>5249904493</v>
      </c>
      <c r="D35" s="272">
        <v>475750</v>
      </c>
      <c r="E35" s="271">
        <v>104311307</v>
      </c>
      <c r="F35" s="272">
        <v>8683</v>
      </c>
      <c r="H35" s="25"/>
      <c r="I35" s="265"/>
    </row>
    <row r="36" spans="1:9" x14ac:dyDescent="0.2">
      <c r="A36" s="278"/>
      <c r="B36" s="279"/>
      <c r="C36" s="280"/>
      <c r="D36" s="279"/>
      <c r="E36" s="280"/>
      <c r="F36" s="279"/>
      <c r="H36" s="25"/>
      <c r="I36" s="265"/>
    </row>
    <row r="37" spans="1:9" ht="30.75" customHeight="1" x14ac:dyDescent="0.2">
      <c r="A37" s="339" t="s">
        <v>111</v>
      </c>
      <c r="B37" s="339"/>
      <c r="C37" s="339"/>
      <c r="D37" s="339"/>
      <c r="E37" s="339"/>
      <c r="F37" s="339"/>
    </row>
    <row r="38" spans="1:9" x14ac:dyDescent="0.2">
      <c r="A38" s="60"/>
      <c r="C38" s="190"/>
      <c r="E38" s="190"/>
    </row>
    <row r="39" spans="1:9" x14ac:dyDescent="0.2">
      <c r="C39" s="190"/>
      <c r="E39" s="190"/>
    </row>
    <row r="50" spans="2:9" s="189" customFormat="1" hidden="1" x14ac:dyDescent="0.2">
      <c r="B50" s="185"/>
      <c r="C50" s="185"/>
      <c r="D50" s="185"/>
      <c r="E50" s="185"/>
      <c r="F50" s="185"/>
      <c r="G50" s="185"/>
      <c r="H50" s="185"/>
      <c r="I50" s="185"/>
    </row>
    <row r="51" spans="2:9" s="189" customFormat="1" hidden="1" x14ac:dyDescent="0.2">
      <c r="B51" s="185"/>
      <c r="C51" s="185"/>
      <c r="D51" s="185"/>
      <c r="E51" s="185"/>
      <c r="F51" s="185"/>
      <c r="G51" s="185"/>
      <c r="H51" s="185"/>
      <c r="I51" s="185"/>
    </row>
    <row r="52" spans="2:9" s="189" customFormat="1" hidden="1" x14ac:dyDescent="0.2">
      <c r="B52" s="185"/>
      <c r="C52" s="185"/>
      <c r="D52" s="185"/>
      <c r="E52" s="185"/>
      <c r="F52" s="185"/>
      <c r="G52" s="185"/>
      <c r="H52" s="185"/>
      <c r="I52" s="185"/>
    </row>
    <row r="53" spans="2:9" s="189" customFormat="1" hidden="1" x14ac:dyDescent="0.2">
      <c r="B53" s="185"/>
      <c r="C53" s="185"/>
      <c r="D53" s="185"/>
      <c r="E53" s="185"/>
      <c r="F53" s="185"/>
      <c r="G53" s="185"/>
      <c r="H53" s="185"/>
      <c r="I53" s="185"/>
    </row>
    <row r="54" spans="2:9" s="189" customFormat="1" hidden="1" x14ac:dyDescent="0.2">
      <c r="B54" s="185"/>
      <c r="C54" s="185"/>
      <c r="D54" s="185"/>
      <c r="E54" s="185"/>
      <c r="F54" s="185"/>
      <c r="G54" s="185"/>
      <c r="H54" s="185"/>
      <c r="I54" s="185"/>
    </row>
    <row r="55" spans="2:9" s="189" customFormat="1" hidden="1" x14ac:dyDescent="0.2">
      <c r="B55" s="185"/>
      <c r="C55" s="185"/>
      <c r="D55" s="185"/>
      <c r="E55" s="185"/>
      <c r="F55" s="185"/>
      <c r="G55" s="185"/>
      <c r="H55" s="185"/>
      <c r="I55" s="185"/>
    </row>
    <row r="56" spans="2:9" s="189" customFormat="1" hidden="1" x14ac:dyDescent="0.2">
      <c r="B56" s="185"/>
      <c r="C56" s="185"/>
      <c r="D56" s="185"/>
      <c r="E56" s="185"/>
      <c r="F56" s="185"/>
      <c r="G56" s="185"/>
      <c r="H56" s="185"/>
      <c r="I56" s="185"/>
    </row>
    <row r="57" spans="2:9" s="189" customFormat="1" ht="14.25" hidden="1" customHeight="1" x14ac:dyDescent="0.2">
      <c r="B57" s="185"/>
      <c r="C57" s="185"/>
      <c r="D57" s="185"/>
      <c r="E57" s="185"/>
      <c r="F57" s="185"/>
      <c r="G57" s="185"/>
      <c r="H57" s="185"/>
      <c r="I57" s="185"/>
    </row>
    <row r="58" spans="2:9" s="189" customFormat="1" hidden="1" x14ac:dyDescent="0.2">
      <c r="B58" s="185"/>
      <c r="C58" s="185"/>
      <c r="D58" s="185"/>
      <c r="E58" s="185"/>
      <c r="F58" s="185"/>
      <c r="G58" s="185"/>
      <c r="H58" s="185"/>
      <c r="I58" s="185"/>
    </row>
  </sheetData>
  <mergeCells count="18">
    <mergeCell ref="A1:F1"/>
    <mergeCell ref="A3:F3"/>
    <mergeCell ref="A4:F4"/>
    <mergeCell ref="A5:F5"/>
    <mergeCell ref="A6:F6"/>
    <mergeCell ref="A9:A10"/>
    <mergeCell ref="B9:B10"/>
    <mergeCell ref="H9:H10"/>
    <mergeCell ref="I9:I10"/>
    <mergeCell ref="A7:F7"/>
    <mergeCell ref="C8:D8"/>
    <mergeCell ref="E8:F8"/>
    <mergeCell ref="A37:F37"/>
    <mergeCell ref="A24:A25"/>
    <mergeCell ref="B24:B25"/>
    <mergeCell ref="A22:F22"/>
    <mergeCell ref="C23:D23"/>
    <mergeCell ref="E23:F23"/>
  </mergeCells>
  <printOptions horizontalCentered="1"/>
  <pageMargins left="0.7" right="0.7" top="0.75" bottom="0.75" header="0.3" footer="0.3"/>
  <pageSetup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CCECFF"/>
    <pageSetUpPr fitToPage="1"/>
  </sheetPr>
  <dimension ref="A1:F15"/>
  <sheetViews>
    <sheetView showGridLines="0" zoomScaleNormal="100" workbookViewId="0">
      <selection sqref="A1:F1"/>
    </sheetView>
  </sheetViews>
  <sheetFormatPr defaultColWidth="9.140625" defaultRowHeight="12.75" x14ac:dyDescent="0.2"/>
  <cols>
    <col min="1" max="1" width="20.28515625" style="58" customWidth="1"/>
    <col min="2" max="2" width="14.28515625" style="58" customWidth="1"/>
    <col min="3" max="5" width="14.7109375" style="58" customWidth="1"/>
    <col min="6" max="6" width="11" style="58" customWidth="1"/>
    <col min="7" max="7" width="3.5703125" style="58" customWidth="1"/>
    <col min="8" max="16384" width="9.140625" style="58"/>
  </cols>
  <sheetData>
    <row r="1" spans="1:6" ht="15.75" x14ac:dyDescent="0.25">
      <c r="A1" s="296" t="s">
        <v>55</v>
      </c>
      <c r="B1" s="296"/>
      <c r="C1" s="296"/>
      <c r="D1" s="296"/>
      <c r="E1" s="296"/>
      <c r="F1" s="296"/>
    </row>
    <row r="2" spans="1:6" ht="15.75" x14ac:dyDescent="0.25">
      <c r="A2" s="296" t="s">
        <v>121</v>
      </c>
      <c r="B2" s="296"/>
      <c r="C2" s="296"/>
      <c r="D2" s="296"/>
      <c r="E2" s="296"/>
      <c r="F2" s="296"/>
    </row>
    <row r="3" spans="1:6" x14ac:dyDescent="0.2">
      <c r="A3" s="41"/>
      <c r="B3" s="41"/>
      <c r="C3" s="41"/>
      <c r="D3" s="41"/>
      <c r="E3" s="41"/>
      <c r="F3" s="41"/>
    </row>
    <row r="4" spans="1:6" ht="15.75" x14ac:dyDescent="0.25">
      <c r="A4" s="296" t="s">
        <v>59</v>
      </c>
      <c r="B4" s="296"/>
      <c r="C4" s="296"/>
      <c r="D4" s="296"/>
      <c r="E4" s="296"/>
      <c r="F4" s="296"/>
    </row>
    <row r="5" spans="1:6" ht="15.75" x14ac:dyDescent="0.25">
      <c r="A5" s="296" t="s">
        <v>99</v>
      </c>
      <c r="B5" s="296"/>
      <c r="C5" s="296"/>
      <c r="D5" s="296"/>
      <c r="E5" s="296"/>
      <c r="F5" s="296"/>
    </row>
    <row r="6" spans="1:6" ht="14.25" x14ac:dyDescent="0.2">
      <c r="A6" s="143"/>
      <c r="B6" s="41"/>
      <c r="C6" s="41"/>
      <c r="D6" s="41"/>
      <c r="E6" s="41"/>
      <c r="F6" s="41"/>
    </row>
    <row r="7" spans="1:6" x14ac:dyDescent="0.2">
      <c r="A7" s="121"/>
      <c r="B7" s="123"/>
      <c r="C7" s="298" t="s">
        <v>46</v>
      </c>
      <c r="D7" s="298"/>
      <c r="E7" s="299" t="s">
        <v>13</v>
      </c>
      <c r="F7" s="300"/>
    </row>
    <row r="8" spans="1:6" x14ac:dyDescent="0.2">
      <c r="A8" s="153"/>
      <c r="B8" s="154"/>
      <c r="C8" s="157" t="s">
        <v>27</v>
      </c>
      <c r="D8" s="138"/>
      <c r="E8" s="158" t="s">
        <v>27</v>
      </c>
      <c r="F8" s="155"/>
    </row>
    <row r="9" spans="1:6" s="65" customFormat="1" ht="12.75" customHeight="1" x14ac:dyDescent="0.2">
      <c r="A9" s="160" t="s">
        <v>11</v>
      </c>
      <c r="B9" s="117" t="s">
        <v>17</v>
      </c>
      <c r="C9" s="156" t="s">
        <v>28</v>
      </c>
      <c r="D9" s="118" t="s">
        <v>14</v>
      </c>
      <c r="E9" s="159" t="s">
        <v>28</v>
      </c>
      <c r="F9" s="119" t="s">
        <v>14</v>
      </c>
    </row>
    <row r="10" spans="1:6" s="65" customFormat="1" x14ac:dyDescent="0.2">
      <c r="A10" s="133"/>
      <c r="B10" s="128"/>
      <c r="C10" s="67"/>
      <c r="D10" s="127"/>
      <c r="E10" s="66"/>
      <c r="F10" s="129"/>
    </row>
    <row r="11" spans="1:6" ht="12.75" customHeight="1" x14ac:dyDescent="0.2">
      <c r="A11" s="133" t="s">
        <v>4</v>
      </c>
      <c r="B11" s="76">
        <v>7564</v>
      </c>
      <c r="C11" s="78">
        <v>23776688834</v>
      </c>
      <c r="D11" s="79">
        <v>551875</v>
      </c>
      <c r="E11" s="68">
        <v>659997212</v>
      </c>
      <c r="F11" s="80">
        <v>15400</v>
      </c>
    </row>
    <row r="12" spans="1:6" ht="12.75" customHeight="1" x14ac:dyDescent="0.2">
      <c r="A12" s="133"/>
      <c r="B12" s="76"/>
      <c r="C12" s="78"/>
      <c r="D12" s="79"/>
      <c r="E12" s="68"/>
      <c r="F12" s="80"/>
    </row>
    <row r="13" spans="1:6" ht="12.75" customHeight="1" x14ac:dyDescent="0.2">
      <c r="A13" s="133" t="s">
        <v>5</v>
      </c>
      <c r="B13" s="76">
        <v>32954</v>
      </c>
      <c r="C13" s="285">
        <v>19277420425</v>
      </c>
      <c r="D13" s="284">
        <v>487500</v>
      </c>
      <c r="E13" s="285">
        <v>403638226</v>
      </c>
      <c r="F13" s="284">
        <v>9700</v>
      </c>
    </row>
    <row r="14" spans="1:6" x14ac:dyDescent="0.2">
      <c r="A14" s="115"/>
      <c r="B14" s="83"/>
      <c r="C14" s="78"/>
      <c r="D14" s="81"/>
      <c r="E14" s="68"/>
      <c r="F14" s="82"/>
    </row>
    <row r="15" spans="1:6" x14ac:dyDescent="0.2">
      <c r="A15" s="116" t="s">
        <v>6</v>
      </c>
      <c r="B15" s="87">
        <f>SUM(B11:B13)</f>
        <v>40518</v>
      </c>
      <c r="C15" s="84">
        <f>SUM(C11:C13)</f>
        <v>43054109259</v>
      </c>
      <c r="D15" s="134">
        <v>495000</v>
      </c>
      <c r="E15" s="72">
        <f>E13+E11</f>
        <v>1063635438</v>
      </c>
      <c r="F15" s="173">
        <v>9933</v>
      </c>
    </row>
  </sheetData>
  <mergeCells count="6">
    <mergeCell ref="A1:F1"/>
    <mergeCell ref="C7:D7"/>
    <mergeCell ref="A2:F2"/>
    <mergeCell ref="A4:F4"/>
    <mergeCell ref="A5:F5"/>
    <mergeCell ref="E7:F7"/>
  </mergeCells>
  <pageMargins left="0.7" right="0.7" top="0.75" bottom="0.75" header="0.3" footer="0.3"/>
  <pageSetup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CCECFF"/>
  </sheetPr>
  <dimension ref="A1:F81"/>
  <sheetViews>
    <sheetView showGridLines="0" zoomScaleNormal="100" workbookViewId="0">
      <selection sqref="A1:F1"/>
    </sheetView>
  </sheetViews>
  <sheetFormatPr defaultColWidth="9.140625" defaultRowHeight="12" customHeight="1" x14ac:dyDescent="0.2"/>
  <cols>
    <col min="1" max="1" width="16.5703125" style="58" customWidth="1"/>
    <col min="2" max="3" width="13.7109375" style="58" customWidth="1"/>
    <col min="4" max="4" width="15.28515625" style="58" customWidth="1"/>
    <col min="5" max="5" width="12.42578125" style="58" customWidth="1"/>
    <col min="6" max="6" width="13.42578125" style="58" customWidth="1"/>
    <col min="7" max="16384" width="9.140625" style="58"/>
  </cols>
  <sheetData>
    <row r="1" spans="1:6" ht="15.6" customHeight="1" x14ac:dyDescent="0.25">
      <c r="A1" s="296" t="str">
        <f>'2. Property Type'!A1:F1</f>
        <v>MORTGAGE RECORDING TAX</v>
      </c>
      <c r="B1" s="296"/>
      <c r="C1" s="296"/>
      <c r="D1" s="296"/>
      <c r="E1" s="296"/>
      <c r="F1" s="296"/>
    </row>
    <row r="2" spans="1:6" ht="15.6" customHeight="1" x14ac:dyDescent="0.25">
      <c r="A2" s="296" t="s">
        <v>121</v>
      </c>
      <c r="B2" s="296"/>
      <c r="C2" s="296"/>
      <c r="D2" s="296"/>
      <c r="E2" s="296"/>
      <c r="F2" s="296"/>
    </row>
    <row r="3" spans="1:6" ht="15.6" customHeight="1" x14ac:dyDescent="0.2">
      <c r="A3" s="41"/>
      <c r="B3" s="41"/>
      <c r="C3" s="41"/>
      <c r="D3" s="41"/>
      <c r="E3" s="41"/>
    </row>
    <row r="4" spans="1:6" ht="15.6" customHeight="1" x14ac:dyDescent="0.25">
      <c r="A4" s="296" t="s">
        <v>61</v>
      </c>
      <c r="B4" s="296"/>
      <c r="C4" s="296"/>
      <c r="D4" s="296"/>
      <c r="E4" s="296"/>
      <c r="F4" s="296"/>
    </row>
    <row r="5" spans="1:6" ht="15.6" customHeight="1" x14ac:dyDescent="0.25">
      <c r="A5" s="296" t="s">
        <v>62</v>
      </c>
      <c r="B5" s="296"/>
      <c r="C5" s="296"/>
      <c r="D5" s="296"/>
      <c r="E5" s="296"/>
      <c r="F5" s="296"/>
    </row>
    <row r="6" spans="1:6" ht="12" customHeight="1" x14ac:dyDescent="0.2">
      <c r="A6" s="143"/>
    </row>
    <row r="7" spans="1:6" ht="16.899999999999999" customHeight="1" x14ac:dyDescent="0.2">
      <c r="A7" s="301" t="s">
        <v>5</v>
      </c>
      <c r="B7" s="302"/>
      <c r="C7" s="302"/>
      <c r="D7" s="302"/>
      <c r="E7" s="302"/>
      <c r="F7" s="303"/>
    </row>
    <row r="8" spans="1:6" ht="12.75" customHeight="1" x14ac:dyDescent="0.2">
      <c r="A8" s="309" t="s">
        <v>46</v>
      </c>
      <c r="B8" s="123"/>
      <c r="C8" s="298" t="s">
        <v>46</v>
      </c>
      <c r="D8" s="300"/>
      <c r="E8" s="299" t="s">
        <v>13</v>
      </c>
      <c r="F8" s="300"/>
    </row>
    <row r="9" spans="1:6" ht="28.5" customHeight="1" x14ac:dyDescent="0.2">
      <c r="A9" s="310"/>
      <c r="B9" s="117" t="s">
        <v>17</v>
      </c>
      <c r="C9" s="169" t="s">
        <v>83</v>
      </c>
      <c r="D9" s="118" t="s">
        <v>14</v>
      </c>
      <c r="E9" s="124" t="s">
        <v>83</v>
      </c>
      <c r="F9" s="119" t="s">
        <v>14</v>
      </c>
    </row>
    <row r="10" spans="1:6" ht="10.15" customHeight="1" x14ac:dyDescent="0.2">
      <c r="A10" s="14"/>
      <c r="B10" s="83"/>
      <c r="C10" s="192"/>
      <c r="D10" s="135"/>
      <c r="E10" s="193"/>
      <c r="F10" s="136"/>
    </row>
    <row r="11" spans="1:6" ht="15" customHeight="1" x14ac:dyDescent="0.2">
      <c r="A11" s="63" t="s">
        <v>9</v>
      </c>
      <c r="B11" s="83"/>
      <c r="C11" s="194"/>
      <c r="E11" s="195"/>
      <c r="F11" s="22"/>
    </row>
    <row r="12" spans="1:6" ht="10.15" customHeight="1" x14ac:dyDescent="0.2">
      <c r="A12" s="14"/>
      <c r="B12" s="201"/>
      <c r="C12" s="202"/>
      <c r="D12" s="203"/>
      <c r="E12" s="204"/>
      <c r="F12" s="205"/>
    </row>
    <row r="13" spans="1:6" ht="13.9" customHeight="1" x14ac:dyDescent="0.2">
      <c r="A13" s="15" t="s">
        <v>18</v>
      </c>
      <c r="B13" s="206">
        <v>2033</v>
      </c>
      <c r="C13" s="207">
        <v>53790063</v>
      </c>
      <c r="D13" s="203">
        <v>25000</v>
      </c>
      <c r="E13" s="208">
        <v>1052718</v>
      </c>
      <c r="F13" s="205">
        <v>483</v>
      </c>
    </row>
    <row r="14" spans="1:6" ht="13.9" customHeight="1" x14ac:dyDescent="0.2">
      <c r="A14" s="28" t="s">
        <v>19</v>
      </c>
      <c r="B14" s="206">
        <v>1929</v>
      </c>
      <c r="C14" s="209">
        <v>158054883</v>
      </c>
      <c r="D14" s="210">
        <v>81000</v>
      </c>
      <c r="E14" s="211">
        <v>3111944</v>
      </c>
      <c r="F14" s="212">
        <v>1610</v>
      </c>
    </row>
    <row r="15" spans="1:6" ht="13.9" customHeight="1" x14ac:dyDescent="0.2">
      <c r="A15" s="28" t="s">
        <v>20</v>
      </c>
      <c r="B15" s="206">
        <v>3500</v>
      </c>
      <c r="C15" s="209">
        <v>624746341</v>
      </c>
      <c r="D15" s="210">
        <v>177420</v>
      </c>
      <c r="E15" s="211">
        <v>12510278</v>
      </c>
      <c r="F15" s="212">
        <v>3558</v>
      </c>
    </row>
    <row r="16" spans="1:6" ht="13.9" customHeight="1" x14ac:dyDescent="0.2">
      <c r="A16" s="28" t="s">
        <v>25</v>
      </c>
      <c r="B16" s="206">
        <v>6306</v>
      </c>
      <c r="C16" s="209">
        <v>2507946104</v>
      </c>
      <c r="D16" s="210">
        <v>400000</v>
      </c>
      <c r="E16" s="211">
        <v>51212220</v>
      </c>
      <c r="F16" s="212">
        <v>8170</v>
      </c>
    </row>
    <row r="17" spans="1:6" ht="13.9" customHeight="1" x14ac:dyDescent="0.2">
      <c r="A17" s="28" t="s">
        <v>21</v>
      </c>
      <c r="B17" s="206">
        <v>9879</v>
      </c>
      <c r="C17" s="209">
        <v>6944318912</v>
      </c>
      <c r="D17" s="210">
        <v>680000</v>
      </c>
      <c r="E17" s="211">
        <v>150364315</v>
      </c>
      <c r="F17" s="212">
        <v>14760</v>
      </c>
    </row>
    <row r="18" spans="1:6" ht="13.9" customHeight="1" x14ac:dyDescent="0.2">
      <c r="A18" s="28" t="s">
        <v>22</v>
      </c>
      <c r="B18" s="206">
        <v>2164</v>
      </c>
      <c r="C18" s="209">
        <v>3374765849</v>
      </c>
      <c r="D18" s="210">
        <v>1305910</v>
      </c>
      <c r="E18" s="211">
        <v>73161865</v>
      </c>
      <c r="F18" s="212">
        <v>28275</v>
      </c>
    </row>
    <row r="19" spans="1:6" ht="13.9" customHeight="1" x14ac:dyDescent="0.2">
      <c r="A19" s="28" t="s">
        <v>23</v>
      </c>
      <c r="B19" s="206">
        <v>35</v>
      </c>
      <c r="C19" s="209">
        <v>288310654</v>
      </c>
      <c r="D19" s="210">
        <v>8000000</v>
      </c>
      <c r="E19" s="211">
        <v>6269766</v>
      </c>
      <c r="F19" s="212">
        <v>173970</v>
      </c>
    </row>
    <row r="20" spans="1:6" ht="13.9" customHeight="1" x14ac:dyDescent="0.2">
      <c r="A20" s="28" t="s">
        <v>24</v>
      </c>
      <c r="B20" s="206">
        <v>4</v>
      </c>
      <c r="C20" s="213">
        <v>75583126</v>
      </c>
      <c r="D20" s="210">
        <v>19590000</v>
      </c>
      <c r="E20" s="214">
        <v>1643812</v>
      </c>
      <c r="F20" s="212">
        <v>425999</v>
      </c>
    </row>
    <row r="21" spans="1:6" ht="13.9" customHeight="1" x14ac:dyDescent="0.2">
      <c r="A21" s="28" t="s">
        <v>80</v>
      </c>
      <c r="B21" s="206">
        <v>0</v>
      </c>
      <c r="C21" s="287" t="str">
        <f>"n/a"</f>
        <v>n/a</v>
      </c>
      <c r="D21" s="281" t="s">
        <v>157</v>
      </c>
      <c r="E21" s="286" t="s">
        <v>157</v>
      </c>
      <c r="F21" s="282" t="s">
        <v>157</v>
      </c>
    </row>
    <row r="22" spans="1:6" ht="25.15" customHeight="1" x14ac:dyDescent="0.2">
      <c r="A22" s="16" t="s">
        <v>6</v>
      </c>
      <c r="B22" s="215">
        <f>SUM(B13:B21)</f>
        <v>25850</v>
      </c>
      <c r="C22" s="216">
        <f>SUM(C13:C21)</f>
        <v>14027515932</v>
      </c>
      <c r="D22" s="217">
        <v>490000</v>
      </c>
      <c r="E22" s="218">
        <f>SUM(E13:E21)</f>
        <v>299326918</v>
      </c>
      <c r="F22" s="219">
        <v>9964</v>
      </c>
    </row>
    <row r="23" spans="1:6" ht="10.15" customHeight="1" x14ac:dyDescent="0.2">
      <c r="A23" s="17"/>
      <c r="B23" s="220"/>
      <c r="C23" s="221"/>
      <c r="D23" s="221"/>
      <c r="E23" s="220"/>
      <c r="F23" s="222"/>
    </row>
    <row r="24" spans="1:6" ht="13.9" customHeight="1" x14ac:dyDescent="0.2">
      <c r="A24" s="64" t="s">
        <v>100</v>
      </c>
      <c r="B24" s="201"/>
      <c r="C24" s="202"/>
      <c r="D24" s="203"/>
      <c r="E24" s="204"/>
      <c r="F24" s="205"/>
    </row>
    <row r="25" spans="1:6" ht="10.15" customHeight="1" x14ac:dyDescent="0.2">
      <c r="A25" s="21"/>
      <c r="B25" s="223"/>
      <c r="C25" s="224"/>
      <c r="D25" s="224"/>
      <c r="E25" s="223"/>
      <c r="F25" s="225"/>
    </row>
    <row r="26" spans="1:6" ht="13.9" customHeight="1" x14ac:dyDescent="0.2">
      <c r="A26" s="15" t="s">
        <v>18</v>
      </c>
      <c r="B26" s="206">
        <v>765</v>
      </c>
      <c r="C26" s="207">
        <v>16904412</v>
      </c>
      <c r="D26" s="203">
        <v>19305</v>
      </c>
      <c r="E26" s="208">
        <v>324224</v>
      </c>
      <c r="F26" s="205">
        <v>366</v>
      </c>
    </row>
    <row r="27" spans="1:6" ht="13.9" customHeight="1" x14ac:dyDescent="0.2">
      <c r="A27" s="28" t="s">
        <v>19</v>
      </c>
      <c r="B27" s="206">
        <v>245</v>
      </c>
      <c r="C27" s="209">
        <v>19940047</v>
      </c>
      <c r="D27" s="210">
        <v>83700</v>
      </c>
      <c r="E27" s="211">
        <v>396151</v>
      </c>
      <c r="F27" s="212">
        <v>1651</v>
      </c>
    </row>
    <row r="28" spans="1:6" ht="13.9" customHeight="1" x14ac:dyDescent="0.2">
      <c r="A28" s="28" t="s">
        <v>20</v>
      </c>
      <c r="B28" s="206">
        <v>824</v>
      </c>
      <c r="C28" s="209">
        <v>154267971</v>
      </c>
      <c r="D28" s="210">
        <v>197000</v>
      </c>
      <c r="E28" s="211">
        <v>3064912</v>
      </c>
      <c r="F28" s="212">
        <v>3807</v>
      </c>
    </row>
    <row r="29" spans="1:6" ht="13.9" customHeight="1" x14ac:dyDescent="0.2">
      <c r="A29" s="28" t="s">
        <v>25</v>
      </c>
      <c r="B29" s="206">
        <v>1970</v>
      </c>
      <c r="C29" s="209">
        <v>747031304</v>
      </c>
      <c r="D29" s="210">
        <v>375000</v>
      </c>
      <c r="E29" s="211">
        <v>14372937</v>
      </c>
      <c r="F29" s="212">
        <v>7350</v>
      </c>
    </row>
    <row r="30" spans="1:6" ht="13.9" customHeight="1" x14ac:dyDescent="0.2">
      <c r="A30" s="28" t="s">
        <v>21</v>
      </c>
      <c r="B30" s="206">
        <v>1988</v>
      </c>
      <c r="C30" s="209">
        <v>1433478188</v>
      </c>
      <c r="D30" s="210">
        <v>707375</v>
      </c>
      <c r="E30" s="211">
        <v>28268666</v>
      </c>
      <c r="F30" s="212">
        <v>14433</v>
      </c>
    </row>
    <row r="31" spans="1:6" ht="13.9" customHeight="1" x14ac:dyDescent="0.2">
      <c r="A31" s="28" t="s">
        <v>22</v>
      </c>
      <c r="B31" s="206">
        <v>1249</v>
      </c>
      <c r="C31" s="209">
        <v>2272489270</v>
      </c>
      <c r="D31" s="210">
        <v>1500000</v>
      </c>
      <c r="E31" s="211">
        <v>44990088</v>
      </c>
      <c r="F31" s="212">
        <v>30192</v>
      </c>
    </row>
    <row r="32" spans="1:6" ht="13.9" customHeight="1" x14ac:dyDescent="0.2">
      <c r="A32" s="28" t="s">
        <v>23</v>
      </c>
      <c r="B32" s="206">
        <v>58</v>
      </c>
      <c r="C32" s="209">
        <v>489593302</v>
      </c>
      <c r="D32" s="210">
        <v>7650000</v>
      </c>
      <c r="E32" s="211">
        <v>10367130</v>
      </c>
      <c r="F32" s="212">
        <v>162769</v>
      </c>
    </row>
    <row r="33" spans="1:6" ht="13.9" customHeight="1" x14ac:dyDescent="0.2">
      <c r="A33" s="28" t="s">
        <v>24</v>
      </c>
      <c r="B33" s="206">
        <v>3</v>
      </c>
      <c r="C33" s="209">
        <v>54275000</v>
      </c>
      <c r="D33" s="210">
        <v>18200000</v>
      </c>
      <c r="E33" s="211">
        <v>1180391</v>
      </c>
      <c r="F33" s="212">
        <v>395820</v>
      </c>
    </row>
    <row r="34" spans="1:6" ht="13.9" customHeight="1" x14ac:dyDescent="0.2">
      <c r="A34" s="28" t="s">
        <v>80</v>
      </c>
      <c r="B34" s="206">
        <v>2</v>
      </c>
      <c r="C34" s="209">
        <v>61925000</v>
      </c>
      <c r="D34" s="210">
        <v>30960000</v>
      </c>
      <c r="E34" s="211">
        <v>1346809</v>
      </c>
      <c r="F34" s="212">
        <v>673404</v>
      </c>
    </row>
    <row r="35" spans="1:6" ht="25.15" customHeight="1" x14ac:dyDescent="0.2">
      <c r="A35" s="16" t="s">
        <v>6</v>
      </c>
      <c r="B35" s="215">
        <f>SUM(B26:B34)</f>
        <v>7104</v>
      </c>
      <c r="C35" s="216">
        <f>SUM(C26:C34)</f>
        <v>5249904494</v>
      </c>
      <c r="D35" s="226">
        <v>475750</v>
      </c>
      <c r="E35" s="218">
        <f>SUM(E26:E34)</f>
        <v>104311308</v>
      </c>
      <c r="F35" s="227">
        <v>8683</v>
      </c>
    </row>
    <row r="36" spans="1:6" ht="12.75" x14ac:dyDescent="0.2">
      <c r="A36" s="314" t="s">
        <v>78</v>
      </c>
      <c r="B36" s="314"/>
      <c r="C36" s="314"/>
      <c r="D36" s="314"/>
      <c r="E36" s="314"/>
      <c r="F36" s="314"/>
    </row>
    <row r="37" spans="1:6" ht="12.75" x14ac:dyDescent="0.2">
      <c r="A37" s="26"/>
      <c r="B37" s="137"/>
      <c r="C37" s="196"/>
      <c r="D37" s="134"/>
      <c r="E37" s="196"/>
      <c r="F37" s="134"/>
    </row>
    <row r="38" spans="1:6" ht="16.899999999999999" customHeight="1" x14ac:dyDescent="0.2">
      <c r="A38" s="301" t="s">
        <v>4</v>
      </c>
      <c r="B38" s="302"/>
      <c r="C38" s="302"/>
      <c r="D38" s="302"/>
      <c r="E38" s="302"/>
      <c r="F38" s="303"/>
    </row>
    <row r="39" spans="1:6" ht="16.899999999999999" customHeight="1" x14ac:dyDescent="0.2">
      <c r="A39" s="309" t="s">
        <v>46</v>
      </c>
      <c r="B39" s="123"/>
      <c r="C39" s="298" t="s">
        <v>46</v>
      </c>
      <c r="D39" s="300"/>
      <c r="E39" s="299" t="s">
        <v>13</v>
      </c>
      <c r="F39" s="300"/>
    </row>
    <row r="40" spans="1:6" ht="27.75" customHeight="1" x14ac:dyDescent="0.2">
      <c r="A40" s="310"/>
      <c r="B40" s="117" t="s">
        <v>17</v>
      </c>
      <c r="C40" s="169" t="s">
        <v>83</v>
      </c>
      <c r="D40" s="118" t="s">
        <v>14</v>
      </c>
      <c r="E40" s="124" t="s">
        <v>83</v>
      </c>
      <c r="F40" s="119" t="s">
        <v>14</v>
      </c>
    </row>
    <row r="41" spans="1:6" ht="12" customHeight="1" x14ac:dyDescent="0.2">
      <c r="A41" s="28"/>
      <c r="B41" s="29"/>
      <c r="C41" s="197"/>
      <c r="D41" s="79"/>
      <c r="E41" s="198"/>
      <c r="F41" s="80"/>
    </row>
    <row r="42" spans="1:6" ht="14.1" customHeight="1" x14ac:dyDescent="0.2">
      <c r="A42" s="15" t="s">
        <v>18</v>
      </c>
      <c r="B42" s="206">
        <v>1090</v>
      </c>
      <c r="C42" s="207">
        <v>30195885</v>
      </c>
      <c r="D42" s="203">
        <v>27206</v>
      </c>
      <c r="E42" s="208">
        <v>849211</v>
      </c>
      <c r="F42" s="205">
        <v>561</v>
      </c>
    </row>
    <row r="43" spans="1:6" ht="14.1" customHeight="1" x14ac:dyDescent="0.2">
      <c r="A43" s="28" t="s">
        <v>19</v>
      </c>
      <c r="B43" s="206">
        <v>694</v>
      </c>
      <c r="C43" s="209">
        <v>50652606</v>
      </c>
      <c r="D43" s="210">
        <v>71649</v>
      </c>
      <c r="E43" s="211">
        <v>1049608</v>
      </c>
      <c r="F43" s="212">
        <v>1472</v>
      </c>
    </row>
    <row r="44" spans="1:6" ht="14.1" customHeight="1" x14ac:dyDescent="0.2">
      <c r="A44" s="28" t="s">
        <v>20</v>
      </c>
      <c r="B44" s="206">
        <v>881</v>
      </c>
      <c r="C44" s="209">
        <v>148033130</v>
      </c>
      <c r="D44" s="210">
        <v>160000</v>
      </c>
      <c r="E44" s="211">
        <v>3111133</v>
      </c>
      <c r="F44" s="212">
        <v>3383</v>
      </c>
    </row>
    <row r="45" spans="1:6" ht="14.1" customHeight="1" x14ac:dyDescent="0.2">
      <c r="A45" s="28" t="s">
        <v>25</v>
      </c>
      <c r="B45" s="206">
        <v>976</v>
      </c>
      <c r="C45" s="209">
        <v>378540775</v>
      </c>
      <c r="D45" s="210">
        <v>391693</v>
      </c>
      <c r="E45" s="211">
        <v>8364410</v>
      </c>
      <c r="F45" s="212">
        <v>8200</v>
      </c>
    </row>
    <row r="46" spans="1:6" ht="14.1" customHeight="1" x14ac:dyDescent="0.2">
      <c r="A46" s="28" t="s">
        <v>21</v>
      </c>
      <c r="B46" s="206">
        <v>1289</v>
      </c>
      <c r="C46" s="209">
        <v>976135266</v>
      </c>
      <c r="D46" s="210">
        <v>750000</v>
      </c>
      <c r="E46" s="211">
        <v>27359390</v>
      </c>
      <c r="F46" s="212">
        <v>21000</v>
      </c>
    </row>
    <row r="47" spans="1:6" ht="14.1" customHeight="1" x14ac:dyDescent="0.2">
      <c r="A47" s="28" t="s">
        <v>22</v>
      </c>
      <c r="B47" s="206">
        <v>1917</v>
      </c>
      <c r="C47" s="209">
        <v>4134966651</v>
      </c>
      <c r="D47" s="210">
        <v>1833336</v>
      </c>
      <c r="E47" s="211">
        <v>115375935</v>
      </c>
      <c r="F47" s="212">
        <v>50960</v>
      </c>
    </row>
    <row r="48" spans="1:6" ht="14.1" customHeight="1" x14ac:dyDescent="0.2">
      <c r="A48" s="28" t="s">
        <v>23</v>
      </c>
      <c r="B48" s="206">
        <v>423</v>
      </c>
      <c r="C48" s="209">
        <v>3598135698</v>
      </c>
      <c r="D48" s="210">
        <v>7850000</v>
      </c>
      <c r="E48" s="211">
        <v>100557214</v>
      </c>
      <c r="F48" s="212">
        <v>218280</v>
      </c>
    </row>
    <row r="49" spans="1:6" ht="14.1" customHeight="1" x14ac:dyDescent="0.2">
      <c r="A49" s="28" t="s">
        <v>24</v>
      </c>
      <c r="B49" s="206">
        <v>79</v>
      </c>
      <c r="C49" s="209">
        <v>1373480166</v>
      </c>
      <c r="D49" s="210">
        <v>17340000</v>
      </c>
      <c r="E49" s="211">
        <v>38457443</v>
      </c>
      <c r="F49" s="212">
        <v>485520</v>
      </c>
    </row>
    <row r="50" spans="1:6" ht="14.1" customHeight="1" x14ac:dyDescent="0.2">
      <c r="A50" s="28" t="s">
        <v>80</v>
      </c>
      <c r="B50" s="206">
        <v>215</v>
      </c>
      <c r="C50" s="209">
        <v>13086548658</v>
      </c>
      <c r="D50" s="210">
        <v>38840000</v>
      </c>
      <c r="E50" s="211">
        <v>364872867</v>
      </c>
      <c r="F50" s="212">
        <v>1087383</v>
      </c>
    </row>
    <row r="51" spans="1:6" ht="25.15" customHeight="1" x14ac:dyDescent="0.2">
      <c r="A51" s="16" t="s">
        <v>6</v>
      </c>
      <c r="B51" s="215">
        <f>SUM(B42:B50)</f>
        <v>7564</v>
      </c>
      <c r="C51" s="216">
        <f>SUM(C42:C50)</f>
        <v>23776688835</v>
      </c>
      <c r="D51" s="226">
        <v>551875</v>
      </c>
      <c r="E51" s="218">
        <f>SUM(E42:E50)</f>
        <v>659997211</v>
      </c>
      <c r="F51" s="227">
        <v>15400</v>
      </c>
    </row>
    <row r="52" spans="1:6" ht="12.75" x14ac:dyDescent="0.2">
      <c r="A52" s="26"/>
      <c r="B52" s="137"/>
      <c r="C52" s="196"/>
      <c r="D52" s="134"/>
      <c r="E52" s="196"/>
      <c r="F52" s="134"/>
    </row>
    <row r="53" spans="1:6" ht="16.899999999999999" customHeight="1" x14ac:dyDescent="0.2">
      <c r="A53" s="306" t="s">
        <v>10</v>
      </c>
      <c r="B53" s="307"/>
      <c r="C53" s="307"/>
      <c r="D53" s="307"/>
      <c r="E53" s="307"/>
      <c r="F53" s="308"/>
    </row>
    <row r="54" spans="1:6" ht="16.899999999999999" customHeight="1" x14ac:dyDescent="0.2">
      <c r="A54" s="304" t="s">
        <v>46</v>
      </c>
      <c r="B54" s="228"/>
      <c r="C54" s="313" t="s">
        <v>46</v>
      </c>
      <c r="D54" s="312"/>
      <c r="E54" s="311" t="s">
        <v>13</v>
      </c>
      <c r="F54" s="312"/>
    </row>
    <row r="55" spans="1:6" ht="27.75" customHeight="1" x14ac:dyDescent="0.2">
      <c r="A55" s="305"/>
      <c r="B55" s="229" t="s">
        <v>17</v>
      </c>
      <c r="C55" s="230" t="s">
        <v>97</v>
      </c>
      <c r="D55" s="231" t="s">
        <v>14</v>
      </c>
      <c r="E55" s="232" t="s">
        <v>97</v>
      </c>
      <c r="F55" s="233" t="s">
        <v>14</v>
      </c>
    </row>
    <row r="56" spans="1:6" ht="12" customHeight="1" x14ac:dyDescent="0.2">
      <c r="A56" s="234"/>
      <c r="B56" s="206"/>
      <c r="C56" s="235"/>
      <c r="D56" s="203"/>
      <c r="E56" s="236"/>
      <c r="F56" s="205"/>
    </row>
    <row r="57" spans="1:6" ht="14.1" customHeight="1" x14ac:dyDescent="0.2">
      <c r="A57" s="237" t="s">
        <v>18</v>
      </c>
      <c r="B57" s="206">
        <f>B42+B26+B13</f>
        <v>3888</v>
      </c>
      <c r="C57" s="207">
        <f>C42+C26+C13</f>
        <v>100890360</v>
      </c>
      <c r="D57" s="203">
        <v>25000</v>
      </c>
      <c r="E57" s="208">
        <f>E42+E26+E13</f>
        <v>2226153</v>
      </c>
      <c r="F57" s="205">
        <v>483</v>
      </c>
    </row>
    <row r="58" spans="1:6" ht="14.1" customHeight="1" x14ac:dyDescent="0.2">
      <c r="A58" s="234" t="s">
        <v>19</v>
      </c>
      <c r="B58" s="206">
        <f t="shared" ref="B58:C65" si="0">B43+B27+B14</f>
        <v>2868</v>
      </c>
      <c r="C58" s="209">
        <f t="shared" si="0"/>
        <v>228647536</v>
      </c>
      <c r="D58" s="210">
        <v>80000</v>
      </c>
      <c r="E58" s="211">
        <f t="shared" ref="E58:E64" si="1">E43+E27+E14</f>
        <v>4557703</v>
      </c>
      <c r="F58" s="212">
        <v>1610</v>
      </c>
    </row>
    <row r="59" spans="1:6" ht="14.1" customHeight="1" x14ac:dyDescent="0.2">
      <c r="A59" s="234" t="s">
        <v>20</v>
      </c>
      <c r="B59" s="206">
        <f t="shared" si="0"/>
        <v>5205</v>
      </c>
      <c r="C59" s="209">
        <f t="shared" si="0"/>
        <v>927047442</v>
      </c>
      <c r="D59" s="210">
        <v>178000</v>
      </c>
      <c r="E59" s="211">
        <f t="shared" si="1"/>
        <v>18686323</v>
      </c>
      <c r="F59" s="212">
        <v>3570</v>
      </c>
    </row>
    <row r="60" spans="1:6" ht="14.1" customHeight="1" x14ac:dyDescent="0.2">
      <c r="A60" s="234" t="s">
        <v>25</v>
      </c>
      <c r="B60" s="206">
        <f t="shared" si="0"/>
        <v>9252</v>
      </c>
      <c r="C60" s="209">
        <f t="shared" si="0"/>
        <v>3633518183</v>
      </c>
      <c r="D60" s="210">
        <v>400000</v>
      </c>
      <c r="E60" s="211">
        <f t="shared" si="1"/>
        <v>73949567</v>
      </c>
      <c r="F60" s="212">
        <v>8170</v>
      </c>
    </row>
    <row r="61" spans="1:6" ht="14.1" customHeight="1" x14ac:dyDescent="0.2">
      <c r="A61" s="234" t="s">
        <v>21</v>
      </c>
      <c r="B61" s="206">
        <f t="shared" si="0"/>
        <v>13156</v>
      </c>
      <c r="C61" s="209">
        <f t="shared" si="0"/>
        <v>9353932366</v>
      </c>
      <c r="D61" s="210">
        <v>686000</v>
      </c>
      <c r="E61" s="211">
        <f t="shared" si="1"/>
        <v>205992371</v>
      </c>
      <c r="F61" s="212">
        <v>15008</v>
      </c>
    </row>
    <row r="62" spans="1:6" ht="14.1" customHeight="1" x14ac:dyDescent="0.2">
      <c r="A62" s="234" t="s">
        <v>22</v>
      </c>
      <c r="B62" s="206">
        <f t="shared" si="0"/>
        <v>5330</v>
      </c>
      <c r="C62" s="209">
        <f t="shared" si="0"/>
        <v>9782221770</v>
      </c>
      <c r="D62" s="210">
        <v>1537500</v>
      </c>
      <c r="E62" s="211">
        <f t="shared" si="1"/>
        <v>233527888</v>
      </c>
      <c r="F62" s="212">
        <v>35851</v>
      </c>
    </row>
    <row r="63" spans="1:6" ht="14.1" customHeight="1" x14ac:dyDescent="0.2">
      <c r="A63" s="234" t="s">
        <v>23</v>
      </c>
      <c r="B63" s="206">
        <f t="shared" si="0"/>
        <v>516</v>
      </c>
      <c r="C63" s="209">
        <f t="shared" si="0"/>
        <v>4376039654</v>
      </c>
      <c r="D63" s="210">
        <v>7783742</v>
      </c>
      <c r="E63" s="211">
        <f t="shared" si="1"/>
        <v>117194110</v>
      </c>
      <c r="F63" s="212">
        <v>208770</v>
      </c>
    </row>
    <row r="64" spans="1:6" ht="14.1" customHeight="1" x14ac:dyDescent="0.2">
      <c r="A64" s="234" t="s">
        <v>24</v>
      </c>
      <c r="B64" s="206">
        <f t="shared" si="0"/>
        <v>86</v>
      </c>
      <c r="C64" s="209">
        <f t="shared" si="0"/>
        <v>1503338292</v>
      </c>
      <c r="D64" s="210">
        <v>17450000</v>
      </c>
      <c r="E64" s="211">
        <f t="shared" si="1"/>
        <v>41281646</v>
      </c>
      <c r="F64" s="212">
        <v>487950</v>
      </c>
    </row>
    <row r="65" spans="1:6" ht="14.1" customHeight="1" x14ac:dyDescent="0.2">
      <c r="A65" s="234" t="s">
        <v>80</v>
      </c>
      <c r="B65" s="206">
        <f t="shared" si="0"/>
        <v>217</v>
      </c>
      <c r="C65" s="209">
        <f>C50+C34</f>
        <v>13148473658</v>
      </c>
      <c r="D65" s="210">
        <v>38820000</v>
      </c>
      <c r="E65" s="211">
        <f>E50+E34</f>
        <v>366219676</v>
      </c>
      <c r="F65" s="212">
        <v>1065925</v>
      </c>
    </row>
    <row r="66" spans="1:6" ht="24.6" customHeight="1" x14ac:dyDescent="0.2">
      <c r="A66" s="238" t="s">
        <v>6</v>
      </c>
      <c r="B66" s="215">
        <f>B51+B35+B22</f>
        <v>40518</v>
      </c>
      <c r="C66" s="216">
        <f>C51+C35+C22</f>
        <v>43054109261</v>
      </c>
      <c r="D66" s="226">
        <v>495000</v>
      </c>
      <c r="E66" s="218">
        <f>E51+E35+E22</f>
        <v>1063635437</v>
      </c>
      <c r="F66" s="227">
        <v>9933</v>
      </c>
    </row>
    <row r="67" spans="1:6" ht="12" customHeight="1" x14ac:dyDescent="0.2">
      <c r="A67" s="224"/>
      <c r="B67" s="224"/>
      <c r="C67" s="224"/>
      <c r="D67" s="224"/>
      <c r="E67" s="224"/>
      <c r="F67" s="224"/>
    </row>
    <row r="68" spans="1:6" ht="12" customHeight="1" x14ac:dyDescent="0.2">
      <c r="B68" s="45"/>
      <c r="C68" s="45"/>
      <c r="E68" s="45"/>
    </row>
    <row r="69" spans="1:6" ht="12" customHeight="1" x14ac:dyDescent="0.2">
      <c r="B69" s="45"/>
      <c r="C69" s="88"/>
      <c r="E69" s="88"/>
      <c r="F69" s="88"/>
    </row>
    <row r="70" spans="1:6" ht="12" customHeight="1" x14ac:dyDescent="0.2">
      <c r="B70" s="45"/>
      <c r="C70" s="88"/>
      <c r="D70" s="46"/>
      <c r="E70" s="88"/>
      <c r="F70" s="88"/>
    </row>
    <row r="71" spans="1:6" ht="12" customHeight="1" x14ac:dyDescent="0.2">
      <c r="B71" s="45"/>
      <c r="C71" s="88"/>
      <c r="E71" s="88"/>
      <c r="F71" s="88"/>
    </row>
    <row r="72" spans="1:6" ht="12" customHeight="1" x14ac:dyDescent="0.2">
      <c r="B72" s="45"/>
      <c r="C72" s="88"/>
      <c r="D72" s="45"/>
      <c r="E72" s="88"/>
      <c r="F72" s="88"/>
    </row>
    <row r="73" spans="1:6" ht="12" customHeight="1" x14ac:dyDescent="0.2">
      <c r="B73" s="45"/>
      <c r="C73" s="88"/>
      <c r="D73" s="45"/>
      <c r="E73" s="88"/>
      <c r="F73" s="88"/>
    </row>
    <row r="74" spans="1:6" ht="12" customHeight="1" x14ac:dyDescent="0.2">
      <c r="B74" s="45"/>
      <c r="C74" s="88"/>
      <c r="D74" s="45"/>
      <c r="E74" s="88"/>
      <c r="F74" s="88"/>
    </row>
    <row r="75" spans="1:6" ht="12" customHeight="1" x14ac:dyDescent="0.2">
      <c r="B75" s="45"/>
      <c r="C75" s="88"/>
      <c r="D75" s="45"/>
      <c r="E75" s="88"/>
      <c r="F75" s="88"/>
    </row>
    <row r="76" spans="1:6" ht="12" customHeight="1" x14ac:dyDescent="0.2">
      <c r="B76" s="45"/>
      <c r="C76" s="88"/>
      <c r="D76" s="45"/>
      <c r="E76" s="88"/>
      <c r="F76" s="88"/>
    </row>
    <row r="77" spans="1:6" ht="12" customHeight="1" x14ac:dyDescent="0.2">
      <c r="B77" s="45"/>
      <c r="C77" s="88"/>
      <c r="D77" s="45"/>
      <c r="E77" s="88"/>
      <c r="F77" s="88"/>
    </row>
    <row r="78" spans="1:6" ht="12" customHeight="1" x14ac:dyDescent="0.2">
      <c r="B78" s="45"/>
      <c r="C78" s="88"/>
      <c r="D78" s="45"/>
      <c r="E78" s="88"/>
      <c r="F78" s="88"/>
    </row>
    <row r="79" spans="1:6" ht="12" customHeight="1" x14ac:dyDescent="0.2">
      <c r="C79" s="45"/>
      <c r="D79" s="45"/>
      <c r="E79" s="45"/>
    </row>
    <row r="80" spans="1:6" ht="12" customHeight="1" x14ac:dyDescent="0.2">
      <c r="B80" s="45"/>
      <c r="C80" s="45"/>
      <c r="D80" s="45"/>
      <c r="E80" s="45"/>
    </row>
    <row r="81" spans="2:2" ht="12" customHeight="1" x14ac:dyDescent="0.2">
      <c r="B81" s="45"/>
    </row>
  </sheetData>
  <mergeCells count="17">
    <mergeCell ref="A54:A55"/>
    <mergeCell ref="A53:F53"/>
    <mergeCell ref="C8:D8"/>
    <mergeCell ref="A8:A9"/>
    <mergeCell ref="E54:F54"/>
    <mergeCell ref="A38:F38"/>
    <mergeCell ref="E39:F39"/>
    <mergeCell ref="C39:D39"/>
    <mergeCell ref="C54:D54"/>
    <mergeCell ref="A39:A40"/>
    <mergeCell ref="A36:F36"/>
    <mergeCell ref="A1:F1"/>
    <mergeCell ref="A2:F2"/>
    <mergeCell ref="A4:F4"/>
    <mergeCell ref="A5:F5"/>
    <mergeCell ref="E8:F8"/>
    <mergeCell ref="A7:F7"/>
  </mergeCells>
  <printOptions horizontalCentered="1"/>
  <pageMargins left="0.8" right="0.05" top="0.5" bottom="0.5" header="0" footer="0"/>
  <pageSetup fitToHeight="2" orientation="portrait" horizontalDpi="300" verticalDpi="300" r:id="rId1"/>
  <rowBreaks count="1" manualBreakCount="1">
    <brk id="36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CCECFF"/>
    <pageSetUpPr fitToPage="1"/>
  </sheetPr>
  <dimension ref="A1:I52"/>
  <sheetViews>
    <sheetView showGridLines="0" zoomScaleNormal="100" workbookViewId="0">
      <selection activeCell="A3" sqref="A3"/>
    </sheetView>
  </sheetViews>
  <sheetFormatPr defaultColWidth="9.140625" defaultRowHeight="12" customHeight="1" x14ac:dyDescent="0.2"/>
  <cols>
    <col min="1" max="1" width="16.5703125" style="58" customWidth="1"/>
    <col min="2" max="6" width="14.85546875" style="58" customWidth="1"/>
    <col min="7" max="16384" width="9.140625" style="58"/>
  </cols>
  <sheetData>
    <row r="1" spans="1:9" ht="15.6" customHeight="1" x14ac:dyDescent="0.25">
      <c r="A1" s="296" t="s">
        <v>81</v>
      </c>
      <c r="B1" s="296"/>
      <c r="C1" s="296"/>
      <c r="D1" s="296"/>
      <c r="E1" s="296"/>
      <c r="F1" s="296"/>
    </row>
    <row r="2" spans="1:9" ht="15.6" customHeight="1" x14ac:dyDescent="0.25">
      <c r="A2" s="296" t="s">
        <v>121</v>
      </c>
      <c r="B2" s="296"/>
      <c r="C2" s="296"/>
      <c r="D2" s="296"/>
      <c r="E2" s="296"/>
      <c r="F2" s="296"/>
    </row>
    <row r="3" spans="1:9" ht="15.6" customHeight="1" x14ac:dyDescent="0.2">
      <c r="A3" s="41"/>
      <c r="B3" s="41"/>
      <c r="C3" s="41"/>
      <c r="D3" s="41"/>
      <c r="E3" s="41"/>
    </row>
    <row r="4" spans="1:9" ht="15.6" customHeight="1" x14ac:dyDescent="0.25">
      <c r="A4" s="296" t="s">
        <v>63</v>
      </c>
      <c r="B4" s="296"/>
      <c r="C4" s="296"/>
      <c r="D4" s="296"/>
      <c r="E4" s="296"/>
      <c r="F4" s="296"/>
    </row>
    <row r="5" spans="1:9" ht="15.6" customHeight="1" x14ac:dyDescent="0.25">
      <c r="A5" s="296" t="s">
        <v>64</v>
      </c>
      <c r="B5" s="296"/>
      <c r="C5" s="296"/>
      <c r="D5" s="296"/>
      <c r="E5" s="296"/>
      <c r="F5" s="296"/>
    </row>
    <row r="6" spans="1:9" ht="12" customHeight="1" x14ac:dyDescent="0.2">
      <c r="A6" s="25"/>
    </row>
    <row r="7" spans="1:9" ht="16.899999999999999" customHeight="1" x14ac:dyDescent="0.2">
      <c r="A7" s="306" t="s">
        <v>5</v>
      </c>
      <c r="B7" s="307"/>
      <c r="C7" s="307"/>
      <c r="D7" s="307"/>
      <c r="E7" s="307"/>
      <c r="F7" s="308"/>
    </row>
    <row r="8" spans="1:9" ht="16.899999999999999" customHeight="1" x14ac:dyDescent="0.2">
      <c r="A8" s="243"/>
      <c r="B8" s="228"/>
      <c r="C8" s="313" t="s">
        <v>46</v>
      </c>
      <c r="D8" s="312"/>
      <c r="E8" s="311" t="s">
        <v>13</v>
      </c>
      <c r="F8" s="312"/>
    </row>
    <row r="9" spans="1:9" ht="28.5" customHeight="1" x14ac:dyDescent="0.2">
      <c r="A9" s="242" t="s">
        <v>7</v>
      </c>
      <c r="B9" s="229" t="s">
        <v>17</v>
      </c>
      <c r="C9" s="230" t="s">
        <v>97</v>
      </c>
      <c r="D9" s="231" t="s">
        <v>14</v>
      </c>
      <c r="E9" s="232" t="s">
        <v>97</v>
      </c>
      <c r="F9" s="233" t="s">
        <v>14</v>
      </c>
    </row>
    <row r="10" spans="1:9" ht="9.6" customHeight="1" x14ac:dyDescent="0.2">
      <c r="A10" s="244"/>
      <c r="B10" s="201"/>
      <c r="C10" s="239"/>
      <c r="D10" s="203"/>
      <c r="E10" s="240"/>
      <c r="F10" s="205"/>
    </row>
    <row r="11" spans="1:9" ht="14.1" customHeight="1" x14ac:dyDescent="0.2">
      <c r="A11" s="245" t="s">
        <v>9</v>
      </c>
      <c r="B11" s="201"/>
      <c r="C11" s="239"/>
      <c r="D11" s="203"/>
      <c r="E11" s="240"/>
      <c r="F11" s="205"/>
    </row>
    <row r="12" spans="1:9" ht="9.6" customHeight="1" x14ac:dyDescent="0.2">
      <c r="A12" s="244"/>
      <c r="B12" s="201"/>
      <c r="C12" s="239"/>
      <c r="D12" s="203"/>
      <c r="E12" s="240"/>
      <c r="F12" s="205"/>
    </row>
    <row r="13" spans="1:9" ht="14.1" customHeight="1" x14ac:dyDescent="0.2">
      <c r="A13" s="234" t="s">
        <v>0</v>
      </c>
      <c r="B13" s="201">
        <v>205</v>
      </c>
      <c r="C13" s="207">
        <v>527081855</v>
      </c>
      <c r="D13" s="203">
        <v>1276000</v>
      </c>
      <c r="E13" s="208">
        <v>11415963</v>
      </c>
      <c r="F13" s="205">
        <v>27723</v>
      </c>
      <c r="G13" s="75"/>
      <c r="H13" s="75"/>
      <c r="I13" s="75"/>
    </row>
    <row r="14" spans="1:9" ht="14.1" customHeight="1" x14ac:dyDescent="0.2">
      <c r="A14" s="234" t="s">
        <v>1</v>
      </c>
      <c r="B14" s="201">
        <v>2996</v>
      </c>
      <c r="C14" s="209">
        <v>1506835666</v>
      </c>
      <c r="D14" s="210">
        <v>500000</v>
      </c>
      <c r="E14" s="211">
        <v>32206029</v>
      </c>
      <c r="F14" s="212">
        <v>10845</v>
      </c>
      <c r="G14" s="75"/>
      <c r="H14" s="75"/>
      <c r="I14" s="75"/>
    </row>
    <row r="15" spans="1:9" ht="14.1" customHeight="1" x14ac:dyDescent="0.2">
      <c r="A15" s="234" t="s">
        <v>2</v>
      </c>
      <c r="B15" s="201">
        <v>7562</v>
      </c>
      <c r="C15" s="209">
        <v>5143661052</v>
      </c>
      <c r="D15" s="210">
        <v>558438</v>
      </c>
      <c r="E15" s="211">
        <v>110369692</v>
      </c>
      <c r="F15" s="212">
        <v>12070</v>
      </c>
      <c r="G15" s="75"/>
      <c r="H15" s="75"/>
      <c r="I15" s="75"/>
    </row>
    <row r="16" spans="1:9" ht="14.1" customHeight="1" x14ac:dyDescent="0.2">
      <c r="A16" s="234" t="s">
        <v>3</v>
      </c>
      <c r="B16" s="201">
        <v>9706</v>
      </c>
      <c r="C16" s="209">
        <v>4791039135</v>
      </c>
      <c r="D16" s="210">
        <v>500000</v>
      </c>
      <c r="E16" s="211">
        <v>102061195</v>
      </c>
      <c r="F16" s="212">
        <v>10845</v>
      </c>
      <c r="G16" s="75"/>
      <c r="H16" s="75"/>
      <c r="I16" s="75"/>
    </row>
    <row r="17" spans="1:9" ht="14.1" customHeight="1" x14ac:dyDescent="0.2">
      <c r="A17" s="234" t="s">
        <v>45</v>
      </c>
      <c r="B17" s="201">
        <v>5381</v>
      </c>
      <c r="C17" s="209">
        <v>2058898224</v>
      </c>
      <c r="D17" s="210">
        <v>385000</v>
      </c>
      <c r="E17" s="211">
        <v>43274041</v>
      </c>
      <c r="F17" s="212">
        <v>7801</v>
      </c>
      <c r="G17" s="75"/>
      <c r="H17" s="75"/>
      <c r="I17" s="75"/>
    </row>
    <row r="18" spans="1:9" ht="24.6" customHeight="1" x14ac:dyDescent="0.2">
      <c r="A18" s="238" t="s">
        <v>6</v>
      </c>
      <c r="B18" s="241">
        <f>SUM(B13:B17)</f>
        <v>25850</v>
      </c>
      <c r="C18" s="216">
        <f>SUM(C13:C17)</f>
        <v>14027515932</v>
      </c>
      <c r="D18" s="226">
        <v>490000</v>
      </c>
      <c r="E18" s="218">
        <f>SUM(E13:E17)</f>
        <v>299326920</v>
      </c>
      <c r="F18" s="227">
        <v>9964</v>
      </c>
      <c r="G18" s="75"/>
      <c r="H18" s="75"/>
      <c r="I18" s="75"/>
    </row>
    <row r="19" spans="1:9" ht="12" customHeight="1" x14ac:dyDescent="0.2">
      <c r="A19" s="220"/>
      <c r="B19" s="220"/>
      <c r="C19" s="221"/>
      <c r="D19" s="221"/>
      <c r="E19" s="220"/>
      <c r="F19" s="222"/>
    </row>
    <row r="20" spans="1:9" ht="12" customHeight="1" x14ac:dyDescent="0.2">
      <c r="A20" s="246" t="s">
        <v>100</v>
      </c>
      <c r="B20" s="223"/>
      <c r="C20" s="224"/>
      <c r="D20" s="224"/>
      <c r="E20" s="223"/>
      <c r="F20" s="225"/>
    </row>
    <row r="21" spans="1:9" ht="12" customHeight="1" x14ac:dyDescent="0.2">
      <c r="A21" s="223"/>
      <c r="B21" s="223"/>
      <c r="C21" s="224"/>
      <c r="D21" s="224"/>
      <c r="E21" s="223"/>
      <c r="F21" s="225"/>
    </row>
    <row r="22" spans="1:9" ht="14.1" customHeight="1" x14ac:dyDescent="0.2">
      <c r="A22" s="234" t="s">
        <v>0</v>
      </c>
      <c r="B22" s="201">
        <v>2857</v>
      </c>
      <c r="C22" s="207">
        <v>2925501476</v>
      </c>
      <c r="D22" s="203">
        <v>590000</v>
      </c>
      <c r="E22" s="208">
        <v>61202274</v>
      </c>
      <c r="F22" s="205">
        <v>12107</v>
      </c>
      <c r="G22" s="75"/>
      <c r="H22" s="75"/>
      <c r="I22" s="75"/>
    </row>
    <row r="23" spans="1:9" ht="14.1" customHeight="1" x14ac:dyDescent="0.2">
      <c r="A23" s="234" t="s">
        <v>1</v>
      </c>
      <c r="B23" s="201">
        <v>239</v>
      </c>
      <c r="C23" s="209">
        <v>59262730</v>
      </c>
      <c r="D23" s="210">
        <v>206250</v>
      </c>
      <c r="E23" s="211">
        <v>1226224</v>
      </c>
      <c r="F23" s="212">
        <v>4197</v>
      </c>
      <c r="G23" s="75"/>
      <c r="H23" s="75"/>
      <c r="I23" s="75"/>
    </row>
    <row r="24" spans="1:9" ht="14.1" customHeight="1" x14ac:dyDescent="0.2">
      <c r="A24" s="234" t="s">
        <v>2</v>
      </c>
      <c r="B24" s="201">
        <v>2599</v>
      </c>
      <c r="C24" s="209">
        <v>1692143395</v>
      </c>
      <c r="D24" s="210">
        <v>541000</v>
      </c>
      <c r="E24" s="211">
        <v>31205152</v>
      </c>
      <c r="F24" s="212">
        <v>9513</v>
      </c>
      <c r="G24" s="75"/>
      <c r="H24" s="75"/>
      <c r="I24" s="75"/>
    </row>
    <row r="25" spans="1:9" ht="14.1" customHeight="1" x14ac:dyDescent="0.2">
      <c r="A25" s="234" t="s">
        <v>3</v>
      </c>
      <c r="B25" s="201">
        <v>1310</v>
      </c>
      <c r="C25" s="209">
        <v>545434535</v>
      </c>
      <c r="D25" s="210">
        <v>378000</v>
      </c>
      <c r="E25" s="211">
        <v>10111102</v>
      </c>
      <c r="F25" s="212">
        <v>6932</v>
      </c>
      <c r="G25" s="75"/>
      <c r="H25" s="75"/>
      <c r="I25" s="75"/>
    </row>
    <row r="26" spans="1:9" ht="14.1" customHeight="1" x14ac:dyDescent="0.2">
      <c r="A26" s="234" t="s">
        <v>45</v>
      </c>
      <c r="B26" s="201">
        <v>99</v>
      </c>
      <c r="C26" s="209">
        <v>27562357</v>
      </c>
      <c r="D26" s="210">
        <v>227500</v>
      </c>
      <c r="E26" s="211">
        <v>566554</v>
      </c>
      <c r="F26" s="212">
        <v>4595</v>
      </c>
      <c r="G26" s="75"/>
      <c r="H26" s="75"/>
      <c r="I26" s="75"/>
    </row>
    <row r="27" spans="1:9" ht="24.6" customHeight="1" x14ac:dyDescent="0.2">
      <c r="A27" s="238" t="s">
        <v>6</v>
      </c>
      <c r="B27" s="241">
        <f>SUM(B22:B26)</f>
        <v>7104</v>
      </c>
      <c r="C27" s="216">
        <f>SUM(C22:C26)</f>
        <v>5249904493</v>
      </c>
      <c r="D27" s="226">
        <v>475750</v>
      </c>
      <c r="E27" s="218">
        <f>SUM(E22:E26)</f>
        <v>104311306</v>
      </c>
      <c r="F27" s="227">
        <v>8683</v>
      </c>
      <c r="G27" s="75"/>
      <c r="H27" s="75"/>
      <c r="I27" s="75"/>
    </row>
    <row r="28" spans="1:9" ht="13.9" customHeight="1" x14ac:dyDescent="0.2">
      <c r="A28" s="247"/>
      <c r="B28" s="248"/>
      <c r="C28" s="248"/>
      <c r="D28" s="248"/>
      <c r="E28" s="248"/>
      <c r="F28" s="248"/>
    </row>
    <row r="29" spans="1:9" ht="16.899999999999999" customHeight="1" x14ac:dyDescent="0.2">
      <c r="A29" s="306" t="s">
        <v>4</v>
      </c>
      <c r="B29" s="307"/>
      <c r="C29" s="307"/>
      <c r="D29" s="307"/>
      <c r="E29" s="307"/>
      <c r="F29" s="308"/>
    </row>
    <row r="30" spans="1:9" ht="16.899999999999999" customHeight="1" x14ac:dyDescent="0.2">
      <c r="A30" s="243"/>
      <c r="B30" s="228"/>
      <c r="C30" s="313" t="s">
        <v>46</v>
      </c>
      <c r="D30" s="312"/>
      <c r="E30" s="311" t="s">
        <v>13</v>
      </c>
      <c r="F30" s="312"/>
    </row>
    <row r="31" spans="1:9" ht="28.5" customHeight="1" x14ac:dyDescent="0.2">
      <c r="A31" s="242" t="s">
        <v>7</v>
      </c>
      <c r="B31" s="229" t="s">
        <v>17</v>
      </c>
      <c r="C31" s="230" t="s">
        <v>97</v>
      </c>
      <c r="D31" s="231" t="s">
        <v>14</v>
      </c>
      <c r="E31" s="232" t="s">
        <v>97</v>
      </c>
      <c r="F31" s="233" t="s">
        <v>14</v>
      </c>
    </row>
    <row r="32" spans="1:9" ht="13.9" customHeight="1" x14ac:dyDescent="0.2">
      <c r="A32" s="234"/>
      <c r="B32" s="206"/>
      <c r="C32" s="235"/>
      <c r="D32" s="205"/>
      <c r="E32" s="236"/>
      <c r="F32" s="205"/>
    </row>
    <row r="33" spans="1:9" ht="14.1" customHeight="1" x14ac:dyDescent="0.2">
      <c r="A33" s="234" t="s">
        <v>0</v>
      </c>
      <c r="B33" s="201">
        <v>2594</v>
      </c>
      <c r="C33" s="207">
        <v>10332442917</v>
      </c>
      <c r="D33" s="203">
        <v>96614</v>
      </c>
      <c r="E33" s="208">
        <v>287809706</v>
      </c>
      <c r="F33" s="205">
        <v>1976</v>
      </c>
      <c r="G33" s="75"/>
      <c r="H33" s="75"/>
      <c r="I33" s="75"/>
    </row>
    <row r="34" spans="1:9" ht="14.1" customHeight="1" x14ac:dyDescent="0.2">
      <c r="A34" s="234" t="s">
        <v>1</v>
      </c>
      <c r="B34" s="201">
        <v>871</v>
      </c>
      <c r="C34" s="209">
        <v>2429260159</v>
      </c>
      <c r="D34" s="210">
        <v>925000</v>
      </c>
      <c r="E34" s="211">
        <v>67709790</v>
      </c>
      <c r="F34" s="212">
        <v>25970</v>
      </c>
      <c r="G34" s="75"/>
      <c r="H34" s="75"/>
      <c r="I34" s="75"/>
    </row>
    <row r="35" spans="1:9" ht="14.1" customHeight="1" x14ac:dyDescent="0.2">
      <c r="A35" s="234" t="s">
        <v>2</v>
      </c>
      <c r="B35" s="201">
        <v>2658</v>
      </c>
      <c r="C35" s="209">
        <v>7190112702</v>
      </c>
      <c r="D35" s="210">
        <v>850000</v>
      </c>
      <c r="E35" s="211">
        <v>199770650</v>
      </c>
      <c r="F35" s="212">
        <v>23800</v>
      </c>
      <c r="G35" s="75"/>
      <c r="H35" s="75"/>
      <c r="I35" s="75"/>
    </row>
    <row r="36" spans="1:9" ht="14.1" customHeight="1" x14ac:dyDescent="0.2">
      <c r="A36" s="234" t="s">
        <v>3</v>
      </c>
      <c r="B36" s="201">
        <v>1215</v>
      </c>
      <c r="C36" s="209">
        <v>3510023080</v>
      </c>
      <c r="D36" s="210">
        <v>742000</v>
      </c>
      <c r="E36" s="211">
        <v>95871088</v>
      </c>
      <c r="F36" s="212">
        <v>20594</v>
      </c>
      <c r="G36" s="75"/>
      <c r="H36" s="75"/>
      <c r="I36" s="75"/>
    </row>
    <row r="37" spans="1:9" ht="14.1" customHeight="1" x14ac:dyDescent="0.2">
      <c r="A37" s="234" t="s">
        <v>45</v>
      </c>
      <c r="B37" s="201">
        <v>226</v>
      </c>
      <c r="C37" s="209">
        <v>314849977</v>
      </c>
      <c r="D37" s="210">
        <v>500000</v>
      </c>
      <c r="E37" s="211">
        <v>8835977</v>
      </c>
      <c r="F37" s="212">
        <v>14756</v>
      </c>
      <c r="G37" s="75"/>
      <c r="H37" s="75"/>
      <c r="I37" s="75"/>
    </row>
    <row r="38" spans="1:9" ht="24.6" customHeight="1" x14ac:dyDescent="0.2">
      <c r="A38" s="238" t="s">
        <v>6</v>
      </c>
      <c r="B38" s="241">
        <f>SUM(B33:B37)</f>
        <v>7564</v>
      </c>
      <c r="C38" s="216">
        <f>SUM(C33:C37)</f>
        <v>23776688835</v>
      </c>
      <c r="D38" s="226">
        <v>551875</v>
      </c>
      <c r="E38" s="218">
        <f>SUM(E33:E37)</f>
        <v>659997211</v>
      </c>
      <c r="F38" s="227">
        <v>15400</v>
      </c>
      <c r="G38" s="75"/>
      <c r="H38" s="75"/>
      <c r="I38" s="75"/>
    </row>
    <row r="39" spans="1:9" ht="13.9" customHeight="1" x14ac:dyDescent="0.2">
      <c r="A39" s="247"/>
      <c r="B39" s="248"/>
      <c r="C39" s="249"/>
      <c r="D39" s="248"/>
      <c r="E39" s="249"/>
      <c r="F39" s="248"/>
    </row>
    <row r="40" spans="1:9" ht="16.899999999999999" customHeight="1" x14ac:dyDescent="0.2">
      <c r="A40" s="306" t="s">
        <v>10</v>
      </c>
      <c r="B40" s="307"/>
      <c r="C40" s="307"/>
      <c r="D40" s="307"/>
      <c r="E40" s="307"/>
      <c r="F40" s="308"/>
    </row>
    <row r="41" spans="1:9" ht="16.899999999999999" customHeight="1" x14ac:dyDescent="0.2">
      <c r="A41" s="243"/>
      <c r="B41" s="228"/>
      <c r="C41" s="313" t="s">
        <v>46</v>
      </c>
      <c r="D41" s="312"/>
      <c r="E41" s="311" t="s">
        <v>13</v>
      </c>
      <c r="F41" s="312"/>
    </row>
    <row r="42" spans="1:9" ht="28.5" customHeight="1" x14ac:dyDescent="0.2">
      <c r="A42" s="242" t="s">
        <v>7</v>
      </c>
      <c r="B42" s="229" t="s">
        <v>17</v>
      </c>
      <c r="C42" s="230" t="s">
        <v>97</v>
      </c>
      <c r="D42" s="231" t="s">
        <v>14</v>
      </c>
      <c r="E42" s="232" t="s">
        <v>97</v>
      </c>
      <c r="F42" s="233" t="s">
        <v>14</v>
      </c>
    </row>
    <row r="43" spans="1:9" ht="12" customHeight="1" x14ac:dyDescent="0.2">
      <c r="A43" s="234"/>
      <c r="B43" s="206"/>
      <c r="C43" s="250"/>
      <c r="D43" s="203"/>
      <c r="E43" s="251"/>
      <c r="F43" s="205"/>
    </row>
    <row r="44" spans="1:9" ht="14.1" customHeight="1" x14ac:dyDescent="0.2">
      <c r="A44" s="234" t="s">
        <v>0</v>
      </c>
      <c r="B44" s="201">
        <f>B33+B22+B13</f>
        <v>5656</v>
      </c>
      <c r="C44" s="207">
        <f>C33+C22+C13</f>
        <v>13785026248</v>
      </c>
      <c r="D44" s="203">
        <v>566250</v>
      </c>
      <c r="E44" s="208">
        <f>E33+E22+E13</f>
        <v>360427943</v>
      </c>
      <c r="F44" s="205">
        <v>11933</v>
      </c>
      <c r="G44" s="75"/>
      <c r="H44" s="75"/>
      <c r="I44" s="75"/>
    </row>
    <row r="45" spans="1:9" ht="14.1" customHeight="1" x14ac:dyDescent="0.2">
      <c r="A45" s="234" t="s">
        <v>1</v>
      </c>
      <c r="B45" s="201">
        <f t="shared" ref="B45:C48" si="0">B34+B23+B14</f>
        <v>4106</v>
      </c>
      <c r="C45" s="209">
        <f>C34+C23+C14</f>
        <v>3995358555</v>
      </c>
      <c r="D45" s="210">
        <v>500000</v>
      </c>
      <c r="E45" s="211">
        <f>E34+E23+E14</f>
        <v>101142043</v>
      </c>
      <c r="F45" s="212">
        <v>10875</v>
      </c>
      <c r="G45" s="75"/>
      <c r="H45" s="75"/>
      <c r="I45" s="75"/>
    </row>
    <row r="46" spans="1:9" ht="14.1" customHeight="1" x14ac:dyDescent="0.2">
      <c r="A46" s="234" t="s">
        <v>2</v>
      </c>
      <c r="B46" s="201">
        <f t="shared" si="0"/>
        <v>12819</v>
      </c>
      <c r="C46" s="209">
        <f t="shared" si="0"/>
        <v>14025917149</v>
      </c>
      <c r="D46" s="210">
        <v>584000</v>
      </c>
      <c r="E46" s="211">
        <f t="shared" ref="E46:E48" si="1">E35+E24+E15</f>
        <v>341345494</v>
      </c>
      <c r="F46" s="212">
        <v>12404</v>
      </c>
      <c r="G46" s="75"/>
      <c r="H46" s="75"/>
      <c r="I46" s="75"/>
    </row>
    <row r="47" spans="1:9" ht="14.1" customHeight="1" x14ac:dyDescent="0.2">
      <c r="A47" s="234" t="s">
        <v>3</v>
      </c>
      <c r="B47" s="201">
        <f t="shared" si="0"/>
        <v>12231</v>
      </c>
      <c r="C47" s="209">
        <f t="shared" si="0"/>
        <v>8846496750</v>
      </c>
      <c r="D47" s="210">
        <v>499000</v>
      </c>
      <c r="E47" s="211">
        <f t="shared" si="1"/>
        <v>208043385</v>
      </c>
      <c r="F47" s="212">
        <v>10015</v>
      </c>
      <c r="G47" s="75"/>
      <c r="H47" s="75"/>
      <c r="I47" s="75"/>
    </row>
    <row r="48" spans="1:9" ht="14.1" customHeight="1" x14ac:dyDescent="0.2">
      <c r="A48" s="234" t="s">
        <v>45</v>
      </c>
      <c r="B48" s="201">
        <f t="shared" si="0"/>
        <v>5706</v>
      </c>
      <c r="C48" s="209">
        <f t="shared" si="0"/>
        <v>2401310558</v>
      </c>
      <c r="D48" s="210">
        <v>375000</v>
      </c>
      <c r="E48" s="211">
        <f t="shared" si="1"/>
        <v>52676572</v>
      </c>
      <c r="F48" s="212">
        <v>7658</v>
      </c>
      <c r="G48" s="75"/>
      <c r="H48" s="75"/>
      <c r="I48" s="75"/>
    </row>
    <row r="49" spans="1:9" ht="24.6" customHeight="1" x14ac:dyDescent="0.2">
      <c r="A49" s="238" t="s">
        <v>6</v>
      </c>
      <c r="B49" s="241">
        <f>SUM(B44:B48)</f>
        <v>40518</v>
      </c>
      <c r="C49" s="216">
        <f>SUM(C44:C48)</f>
        <v>43054109260</v>
      </c>
      <c r="D49" s="226">
        <v>495000</v>
      </c>
      <c r="E49" s="218">
        <f>SUM(E44:E48)</f>
        <v>1063635437</v>
      </c>
      <c r="F49" s="227">
        <v>9933</v>
      </c>
      <c r="G49" s="75"/>
      <c r="H49" s="75"/>
      <c r="I49" s="75"/>
    </row>
    <row r="51" spans="1:9" ht="12.75" x14ac:dyDescent="0.2">
      <c r="A51" s="315"/>
      <c r="B51" s="315"/>
      <c r="C51" s="315"/>
      <c r="D51" s="315"/>
      <c r="E51" s="315"/>
      <c r="F51" s="315"/>
    </row>
    <row r="52" spans="1:9" ht="12.75" x14ac:dyDescent="0.2"/>
  </sheetData>
  <mergeCells count="14">
    <mergeCell ref="A1:F1"/>
    <mergeCell ref="A2:F2"/>
    <mergeCell ref="A4:F4"/>
    <mergeCell ref="A5:F5"/>
    <mergeCell ref="A51:F51"/>
    <mergeCell ref="A7:F7"/>
    <mergeCell ref="A29:F29"/>
    <mergeCell ref="E30:F30"/>
    <mergeCell ref="C8:D8"/>
    <mergeCell ref="C30:D30"/>
    <mergeCell ref="A40:F40"/>
    <mergeCell ref="E41:F41"/>
    <mergeCell ref="E8:F8"/>
    <mergeCell ref="C41:D41"/>
  </mergeCells>
  <printOptions horizontalCentered="1"/>
  <pageMargins left="0.8" right="0.05" top="0.5" bottom="0.5" header="0" footer="0"/>
  <pageSetup scale="99" orientation="portrait" horizontalDpi="300" verticalDpi="300" r:id="rId1"/>
  <rowBreaks count="1" manualBreakCount="1">
    <brk id="28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CCFFCC"/>
    <pageSetUpPr fitToPage="1"/>
  </sheetPr>
  <dimension ref="A1:J55"/>
  <sheetViews>
    <sheetView showGridLines="0" zoomScaleNormal="100" workbookViewId="0">
      <selection sqref="A1:J1"/>
    </sheetView>
  </sheetViews>
  <sheetFormatPr defaultColWidth="9.140625" defaultRowHeight="12.75" x14ac:dyDescent="0.2"/>
  <cols>
    <col min="1" max="1" width="16.5703125" style="58" customWidth="1"/>
    <col min="2" max="3" width="11.28515625" style="58" customWidth="1"/>
    <col min="4" max="4" width="2.5703125" style="58" customWidth="1"/>
    <col min="5" max="6" width="11.28515625" style="58" customWidth="1"/>
    <col min="7" max="7" width="2.42578125" style="58" customWidth="1"/>
    <col min="8" max="8" width="12.7109375" style="58" customWidth="1"/>
    <col min="9" max="10" width="11.28515625" style="58" customWidth="1"/>
    <col min="11" max="16384" width="9.140625" style="58"/>
  </cols>
  <sheetData>
    <row r="1" spans="1:10" ht="15.75" x14ac:dyDescent="0.25">
      <c r="A1" s="296" t="s">
        <v>81</v>
      </c>
      <c r="B1" s="296"/>
      <c r="C1" s="296"/>
      <c r="D1" s="296"/>
      <c r="E1" s="296"/>
      <c r="F1" s="296"/>
      <c r="G1" s="296"/>
      <c r="H1" s="296"/>
      <c r="I1" s="296"/>
      <c r="J1" s="296"/>
    </row>
    <row r="2" spans="1:10" ht="15.75" x14ac:dyDescent="0.25">
      <c r="A2" s="296" t="s">
        <v>121</v>
      </c>
      <c r="B2" s="296"/>
      <c r="C2" s="296"/>
      <c r="D2" s="296"/>
      <c r="E2" s="296"/>
      <c r="F2" s="296"/>
      <c r="G2" s="296"/>
      <c r="H2" s="296"/>
      <c r="I2" s="296"/>
      <c r="J2" s="296"/>
    </row>
    <row r="3" spans="1:10" x14ac:dyDescent="0.2">
      <c r="A3" s="41"/>
      <c r="B3" s="41"/>
      <c r="C3" s="41"/>
      <c r="D3" s="41"/>
      <c r="E3" s="41"/>
      <c r="F3" s="41"/>
      <c r="G3" s="41"/>
    </row>
    <row r="4" spans="1:10" ht="15.75" x14ac:dyDescent="0.25">
      <c r="A4" s="296" t="s">
        <v>65</v>
      </c>
      <c r="B4" s="296"/>
      <c r="C4" s="296"/>
      <c r="D4" s="296"/>
      <c r="E4" s="296"/>
      <c r="F4" s="296"/>
      <c r="G4" s="296"/>
      <c r="H4" s="296"/>
      <c r="I4" s="296"/>
      <c r="J4" s="296"/>
    </row>
    <row r="5" spans="1:10" ht="15.75" x14ac:dyDescent="0.25">
      <c r="A5" s="296" t="s">
        <v>66</v>
      </c>
      <c r="B5" s="296"/>
      <c r="C5" s="296"/>
      <c r="D5" s="296"/>
      <c r="E5" s="296"/>
      <c r="F5" s="296"/>
      <c r="G5" s="296"/>
      <c r="H5" s="296"/>
      <c r="I5" s="296"/>
      <c r="J5" s="296"/>
    </row>
    <row r="6" spans="1:10" ht="15.75" x14ac:dyDescent="0.25">
      <c r="A6" s="296" t="s">
        <v>86</v>
      </c>
      <c r="B6" s="296"/>
      <c r="C6" s="296"/>
      <c r="D6" s="296"/>
      <c r="E6" s="296"/>
      <c r="F6" s="296"/>
      <c r="G6" s="296"/>
      <c r="H6" s="296"/>
      <c r="I6" s="296"/>
      <c r="J6" s="296"/>
    </row>
    <row r="7" spans="1:10" ht="15.75" x14ac:dyDescent="0.25">
      <c r="A7" s="296" t="s">
        <v>62</v>
      </c>
      <c r="B7" s="296"/>
      <c r="C7" s="296"/>
      <c r="D7" s="296"/>
      <c r="E7" s="296"/>
      <c r="F7" s="296"/>
      <c r="G7" s="296"/>
      <c r="H7" s="296"/>
      <c r="I7" s="296"/>
      <c r="J7" s="296"/>
    </row>
    <row r="8" spans="1:10" ht="15" x14ac:dyDescent="0.25">
      <c r="A8" s="319" t="s">
        <v>67</v>
      </c>
      <c r="B8" s="319"/>
      <c r="C8" s="319"/>
      <c r="D8" s="319"/>
      <c r="E8" s="319"/>
      <c r="F8" s="319"/>
      <c r="G8" s="319"/>
      <c r="H8" s="319"/>
      <c r="I8" s="319"/>
      <c r="J8" s="319"/>
    </row>
    <row r="9" spans="1:10" ht="15.75" x14ac:dyDescent="0.25">
      <c r="A9" s="25"/>
      <c r="F9" s="165"/>
      <c r="G9" s="165"/>
    </row>
    <row r="10" spans="1:10" x14ac:dyDescent="0.2">
      <c r="A10" s="309" t="s">
        <v>46</v>
      </c>
      <c r="B10" s="299" t="s">
        <v>17</v>
      </c>
      <c r="C10" s="298"/>
      <c r="D10" s="166"/>
      <c r="E10" s="299" t="s">
        <v>46</v>
      </c>
      <c r="F10" s="298"/>
      <c r="G10" s="298"/>
      <c r="H10" s="300"/>
      <c r="I10" s="299" t="s">
        <v>13</v>
      </c>
      <c r="J10" s="300"/>
    </row>
    <row r="11" spans="1:10" ht="30.75" customHeight="1" x14ac:dyDescent="0.2">
      <c r="A11" s="310"/>
      <c r="B11" s="120" t="s">
        <v>15</v>
      </c>
      <c r="C11" s="317" t="s">
        <v>30</v>
      </c>
      <c r="D11" s="318"/>
      <c r="E11" s="124" t="s">
        <v>83</v>
      </c>
      <c r="F11" s="317" t="s">
        <v>26</v>
      </c>
      <c r="G11" s="317"/>
      <c r="H11" s="118" t="s">
        <v>16</v>
      </c>
      <c r="I11" s="124" t="s">
        <v>83</v>
      </c>
      <c r="J11" s="119" t="s">
        <v>16</v>
      </c>
    </row>
    <row r="12" spans="1:10" ht="9.9499999999999993" customHeight="1" x14ac:dyDescent="0.2">
      <c r="A12" s="125"/>
      <c r="B12" s="126"/>
      <c r="C12" s="127"/>
      <c r="D12" s="127"/>
      <c r="E12" s="128"/>
      <c r="F12" s="127"/>
      <c r="G12" s="127"/>
      <c r="H12" s="127"/>
      <c r="I12" s="128"/>
      <c r="J12" s="129"/>
    </row>
    <row r="13" spans="1:10" x14ac:dyDescent="0.2">
      <c r="A13" s="14" t="s">
        <v>9</v>
      </c>
      <c r="B13" s="83"/>
      <c r="C13" s="81"/>
      <c r="D13" s="81"/>
      <c r="E13" s="1"/>
      <c r="F13" s="6"/>
      <c r="G13" s="6"/>
      <c r="H13" s="79"/>
      <c r="I13" s="1"/>
      <c r="J13" s="80"/>
    </row>
    <row r="14" spans="1:10" ht="9.9499999999999993" customHeight="1" x14ac:dyDescent="0.2">
      <c r="A14" s="14"/>
      <c r="B14" s="83"/>
      <c r="C14" s="81"/>
      <c r="D14" s="81"/>
      <c r="E14" s="1"/>
      <c r="F14" s="6"/>
      <c r="G14" s="6"/>
      <c r="H14" s="79"/>
      <c r="I14" s="1"/>
      <c r="J14" s="80"/>
    </row>
    <row r="15" spans="1:10" x14ac:dyDescent="0.2">
      <c r="A15" s="15" t="s">
        <v>18</v>
      </c>
      <c r="B15" s="83">
        <v>174</v>
      </c>
      <c r="C15" s="140">
        <v>11.254851228978008</v>
      </c>
      <c r="D15" s="141" t="s">
        <v>40</v>
      </c>
      <c r="E15" s="175">
        <v>6123626</v>
      </c>
      <c r="F15" s="140">
        <v>15.028965289486129</v>
      </c>
      <c r="G15" s="142" t="s">
        <v>40</v>
      </c>
      <c r="H15" s="79">
        <v>36200</v>
      </c>
      <c r="I15" s="175">
        <v>121420</v>
      </c>
      <c r="J15" s="80">
        <v>746</v>
      </c>
    </row>
    <row r="16" spans="1:10" x14ac:dyDescent="0.2">
      <c r="A16" s="28" t="s">
        <v>19</v>
      </c>
      <c r="B16" s="83">
        <v>142</v>
      </c>
      <c r="C16" s="69">
        <v>9.7998619737750179</v>
      </c>
      <c r="D16" s="85"/>
      <c r="E16" s="77">
        <v>11335076</v>
      </c>
      <c r="F16" s="69">
        <v>9.5657524358179238</v>
      </c>
      <c r="G16" s="85"/>
      <c r="H16" s="81">
        <v>80000</v>
      </c>
      <c r="I16" s="77">
        <v>232643</v>
      </c>
      <c r="J16" s="82">
        <v>1610</v>
      </c>
    </row>
    <row r="17" spans="1:10" x14ac:dyDescent="0.2">
      <c r="A17" s="28" t="s">
        <v>20</v>
      </c>
      <c r="B17" s="83">
        <v>393</v>
      </c>
      <c r="C17" s="140">
        <v>15.051704327843737</v>
      </c>
      <c r="D17" s="141"/>
      <c r="E17" s="176">
        <v>71395371</v>
      </c>
      <c r="F17" s="140">
        <v>15.333662971189691</v>
      </c>
      <c r="G17" s="141"/>
      <c r="H17" s="81">
        <v>180000</v>
      </c>
      <c r="I17" s="176">
        <v>1462879</v>
      </c>
      <c r="J17" s="82">
        <v>3698</v>
      </c>
    </row>
    <row r="18" spans="1:10" x14ac:dyDescent="0.2">
      <c r="A18" s="28" t="s">
        <v>25</v>
      </c>
      <c r="B18" s="83">
        <v>902</v>
      </c>
      <c r="C18" s="140">
        <v>20.640732265446225</v>
      </c>
      <c r="D18" s="141"/>
      <c r="E18" s="176">
        <v>358750857</v>
      </c>
      <c r="F18" s="140">
        <v>20.548626405676551</v>
      </c>
      <c r="G18" s="141"/>
      <c r="H18" s="81">
        <v>400000</v>
      </c>
      <c r="I18" s="176">
        <v>7392677</v>
      </c>
      <c r="J18" s="82">
        <v>8273</v>
      </c>
    </row>
    <row r="19" spans="1:10" x14ac:dyDescent="0.2">
      <c r="A19" s="28" t="s">
        <v>21</v>
      </c>
      <c r="B19" s="83">
        <v>1500</v>
      </c>
      <c r="C19" s="140">
        <v>17.923288325964869</v>
      </c>
      <c r="D19" s="141"/>
      <c r="E19" s="176">
        <v>1099280204</v>
      </c>
      <c r="F19" s="140">
        <v>18.42854865441134</v>
      </c>
      <c r="G19" s="141"/>
      <c r="H19" s="81">
        <v>706259</v>
      </c>
      <c r="I19" s="176">
        <v>23791169</v>
      </c>
      <c r="J19" s="82">
        <v>15334</v>
      </c>
    </row>
    <row r="20" spans="1:10" x14ac:dyDescent="0.2">
      <c r="A20" s="28" t="s">
        <v>22</v>
      </c>
      <c r="B20" s="83">
        <v>665</v>
      </c>
      <c r="C20" s="140">
        <v>31.894484412470025</v>
      </c>
      <c r="D20" s="141"/>
      <c r="E20" s="176">
        <v>1127191040</v>
      </c>
      <c r="F20" s="140">
        <v>34.482133125468458</v>
      </c>
      <c r="G20" s="141"/>
      <c r="H20" s="81">
        <v>1400000</v>
      </c>
      <c r="I20" s="176">
        <v>24476825</v>
      </c>
      <c r="J20" s="82">
        <v>30450</v>
      </c>
    </row>
    <row r="21" spans="1:10" x14ac:dyDescent="0.2">
      <c r="A21" s="28" t="s">
        <v>23</v>
      </c>
      <c r="B21" s="83">
        <v>30</v>
      </c>
      <c r="C21" s="140">
        <v>85.714285714285708</v>
      </c>
      <c r="D21" s="85"/>
      <c r="E21" s="77">
        <v>252223154</v>
      </c>
      <c r="F21" s="140">
        <v>87.483119510387581</v>
      </c>
      <c r="G21" s="85"/>
      <c r="H21" s="81">
        <v>8062500</v>
      </c>
      <c r="I21" s="77">
        <v>5485012</v>
      </c>
      <c r="J21" s="82">
        <v>175329</v>
      </c>
    </row>
    <row r="22" spans="1:10" x14ac:dyDescent="0.2">
      <c r="A22" s="28" t="s">
        <v>24</v>
      </c>
      <c r="B22" s="86">
        <v>4</v>
      </c>
      <c r="C22" s="140">
        <v>100</v>
      </c>
      <c r="D22" s="85"/>
      <c r="E22" s="178">
        <v>75583126</v>
      </c>
      <c r="F22" s="140">
        <v>100</v>
      </c>
      <c r="G22" s="85"/>
      <c r="H22" s="179">
        <v>19590000</v>
      </c>
      <c r="I22" s="178">
        <v>1643812</v>
      </c>
      <c r="J22" s="180">
        <v>425999</v>
      </c>
    </row>
    <row r="23" spans="1:10" x14ac:dyDescent="0.2">
      <c r="A23" s="28" t="s">
        <v>80</v>
      </c>
      <c r="B23" s="86">
        <v>0</v>
      </c>
      <c r="C23" s="140" t="s">
        <v>157</v>
      </c>
      <c r="D23" s="290"/>
      <c r="E23" s="140" t="s">
        <v>157</v>
      </c>
      <c r="F23" s="140" t="s">
        <v>157</v>
      </c>
      <c r="G23" s="283"/>
      <c r="H23" s="288" t="s">
        <v>157</v>
      </c>
      <c r="I23" s="140" t="s">
        <v>157</v>
      </c>
      <c r="J23" s="288" t="s">
        <v>157</v>
      </c>
    </row>
    <row r="24" spans="1:10" x14ac:dyDescent="0.2">
      <c r="A24" s="16" t="s">
        <v>6</v>
      </c>
      <c r="B24" s="87">
        <f>SUM(B15:B23)</f>
        <v>3810</v>
      </c>
      <c r="C24" s="139">
        <v>18.613513117397041</v>
      </c>
      <c r="D24" s="289" t="s">
        <v>40</v>
      </c>
      <c r="E24" s="150">
        <f>SUM(E15:E23)</f>
        <v>3001882454</v>
      </c>
      <c r="F24" s="139">
        <v>25.081279452960537</v>
      </c>
      <c r="G24" s="151" t="s">
        <v>40</v>
      </c>
      <c r="H24" s="134">
        <v>585000</v>
      </c>
      <c r="I24" s="150">
        <f>SUM(I15:I23)</f>
        <v>64606437</v>
      </c>
      <c r="J24" s="173">
        <v>12694</v>
      </c>
    </row>
    <row r="25" spans="1:10" ht="9.9499999999999993" customHeight="1" x14ac:dyDescent="0.2">
      <c r="A25" s="20"/>
      <c r="B25" s="130"/>
      <c r="C25" s="8"/>
      <c r="D25" s="8"/>
      <c r="E25" s="264"/>
      <c r="F25" s="42"/>
      <c r="G25" s="11"/>
      <c r="H25" s="131"/>
      <c r="I25" s="259"/>
      <c r="J25" s="132"/>
    </row>
    <row r="26" spans="1:10" x14ac:dyDescent="0.2">
      <c r="A26" s="20" t="s">
        <v>100</v>
      </c>
      <c r="B26" s="21"/>
      <c r="E26" s="21"/>
      <c r="I26" s="21"/>
      <c r="J26" s="22"/>
    </row>
    <row r="27" spans="1:10" ht="9.9499999999999993" customHeight="1" x14ac:dyDescent="0.2">
      <c r="A27" s="21"/>
      <c r="B27" s="21"/>
      <c r="E27" s="21"/>
      <c r="I27" s="21"/>
      <c r="J27" s="22"/>
    </row>
    <row r="28" spans="1:10" x14ac:dyDescent="0.2">
      <c r="A28" s="28" t="s">
        <v>18</v>
      </c>
      <c r="B28" s="29">
        <v>31</v>
      </c>
      <c r="C28" s="140">
        <v>4.1005291005291005</v>
      </c>
      <c r="D28" s="141" t="s">
        <v>40</v>
      </c>
      <c r="E28" s="175">
        <v>688048</v>
      </c>
      <c r="F28" s="140">
        <v>4.1218094223860824</v>
      </c>
      <c r="G28" s="92" t="s">
        <v>40</v>
      </c>
      <c r="H28" s="79">
        <v>24250</v>
      </c>
      <c r="I28" s="68">
        <v>13242</v>
      </c>
      <c r="J28" s="80">
        <v>466</v>
      </c>
    </row>
    <row r="29" spans="1:10" x14ac:dyDescent="0.2">
      <c r="A29" s="28" t="s">
        <v>19</v>
      </c>
      <c r="B29" s="29">
        <v>13</v>
      </c>
      <c r="C29" s="140">
        <v>5.46218487394958</v>
      </c>
      <c r="D29" s="141"/>
      <c r="E29" s="176">
        <v>948803</v>
      </c>
      <c r="F29" s="140">
        <v>4.8983945160044779</v>
      </c>
      <c r="G29" s="94"/>
      <c r="H29" s="81">
        <v>65000</v>
      </c>
      <c r="I29" s="77">
        <v>18887</v>
      </c>
      <c r="J29" s="82">
        <v>1294</v>
      </c>
    </row>
    <row r="30" spans="1:10" x14ac:dyDescent="0.2">
      <c r="A30" s="28" t="s">
        <v>20</v>
      </c>
      <c r="B30" s="29">
        <v>69</v>
      </c>
      <c r="C30" s="140">
        <v>8.8461538461538467</v>
      </c>
      <c r="D30" s="141"/>
      <c r="E30" s="176">
        <v>12550755</v>
      </c>
      <c r="F30" s="140">
        <v>8.6169658441412764</v>
      </c>
      <c r="G30" s="152"/>
      <c r="H30" s="81">
        <v>175000</v>
      </c>
      <c r="I30" s="176">
        <v>252454</v>
      </c>
      <c r="J30" s="82">
        <v>3486</v>
      </c>
    </row>
    <row r="31" spans="1:10" x14ac:dyDescent="0.2">
      <c r="A31" s="28" t="s">
        <v>25</v>
      </c>
      <c r="B31" s="29">
        <v>153</v>
      </c>
      <c r="C31" s="140">
        <v>7.9028925619834709</v>
      </c>
      <c r="D31" s="141"/>
      <c r="E31" s="176">
        <v>56862012</v>
      </c>
      <c r="F31" s="140">
        <v>7.7229077564898079</v>
      </c>
      <c r="G31" s="152"/>
      <c r="H31" s="81">
        <v>352500</v>
      </c>
      <c r="I31" s="176">
        <v>1142500</v>
      </c>
      <c r="J31" s="82">
        <v>7171</v>
      </c>
    </row>
    <row r="32" spans="1:10" x14ac:dyDescent="0.2">
      <c r="A32" s="28" t="s">
        <v>21</v>
      </c>
      <c r="B32" s="29">
        <v>174</v>
      </c>
      <c r="C32" s="140">
        <v>8.765743073047858</v>
      </c>
      <c r="D32" s="141"/>
      <c r="E32" s="176">
        <v>130870624</v>
      </c>
      <c r="F32" s="140">
        <v>9.1410403754077407</v>
      </c>
      <c r="G32" s="152"/>
      <c r="H32" s="81">
        <v>744938</v>
      </c>
      <c r="I32" s="176">
        <v>2766905</v>
      </c>
      <c r="J32" s="82">
        <v>15793</v>
      </c>
    </row>
    <row r="33" spans="1:10" x14ac:dyDescent="0.2">
      <c r="A33" s="28" t="s">
        <v>22</v>
      </c>
      <c r="B33" s="29">
        <v>234</v>
      </c>
      <c r="C33" s="140">
        <v>18.765036086607857</v>
      </c>
      <c r="D33" s="141"/>
      <c r="E33" s="176">
        <v>498756307</v>
      </c>
      <c r="F33" s="140">
        <v>22.001928145635784</v>
      </c>
      <c r="G33" s="152"/>
      <c r="H33" s="81">
        <v>1730277</v>
      </c>
      <c r="I33" s="176">
        <v>10313582</v>
      </c>
      <c r="J33" s="82">
        <v>35745</v>
      </c>
    </row>
    <row r="34" spans="1:10" x14ac:dyDescent="0.2">
      <c r="A34" s="28" t="s">
        <v>23</v>
      </c>
      <c r="B34" s="29">
        <v>48</v>
      </c>
      <c r="C34" s="140">
        <v>82.758620689655174</v>
      </c>
      <c r="D34" s="141"/>
      <c r="E34" s="176">
        <v>416829302</v>
      </c>
      <c r="F34" s="140">
        <v>85.13786857321017</v>
      </c>
      <c r="G34" s="94"/>
      <c r="H34" s="81">
        <v>8075000</v>
      </c>
      <c r="I34" s="77">
        <v>8882070</v>
      </c>
      <c r="J34" s="82">
        <v>171795</v>
      </c>
    </row>
    <row r="35" spans="1:10" x14ac:dyDescent="0.2">
      <c r="A35" s="28" t="s">
        <v>24</v>
      </c>
      <c r="B35" s="29">
        <v>3</v>
      </c>
      <c r="C35" s="140">
        <v>100</v>
      </c>
      <c r="D35" s="141"/>
      <c r="E35" s="176">
        <v>54275000</v>
      </c>
      <c r="F35" s="140">
        <v>100</v>
      </c>
      <c r="G35" s="94"/>
      <c r="H35" s="81">
        <v>18200000</v>
      </c>
      <c r="I35" s="77">
        <v>1180391</v>
      </c>
      <c r="J35" s="82">
        <v>395820</v>
      </c>
    </row>
    <row r="36" spans="1:10" x14ac:dyDescent="0.2">
      <c r="A36" s="28" t="s">
        <v>80</v>
      </c>
      <c r="B36" s="29">
        <v>2</v>
      </c>
      <c r="C36" s="140">
        <v>100</v>
      </c>
      <c r="D36" s="141"/>
      <c r="E36" s="176">
        <v>61925000</v>
      </c>
      <c r="F36" s="140">
        <v>100</v>
      </c>
      <c r="G36" s="94"/>
      <c r="H36" s="81">
        <v>30960000</v>
      </c>
      <c r="I36" s="77">
        <v>1346809</v>
      </c>
      <c r="J36" s="82">
        <v>673404</v>
      </c>
    </row>
    <row r="37" spans="1:10" x14ac:dyDescent="0.2">
      <c r="A37" s="43" t="s">
        <v>6</v>
      </c>
      <c r="B37" s="87">
        <f>SUM(B28:B36)</f>
        <v>727</v>
      </c>
      <c r="C37" s="139">
        <v>10.378301213418986</v>
      </c>
      <c r="D37" s="122" t="s">
        <v>40</v>
      </c>
      <c r="E37" s="150">
        <f>SUM(E28:E36)</f>
        <v>1233705851</v>
      </c>
      <c r="F37" s="139">
        <v>23.623612143208689</v>
      </c>
      <c r="G37" s="93" t="s">
        <v>40</v>
      </c>
      <c r="H37" s="134">
        <v>766551</v>
      </c>
      <c r="I37" s="72">
        <f>SUM(I28:I36)</f>
        <v>25916840</v>
      </c>
      <c r="J37" s="173">
        <v>16037</v>
      </c>
    </row>
    <row r="38" spans="1:10" x14ac:dyDescent="0.2">
      <c r="A38" s="20"/>
      <c r="B38" s="23"/>
      <c r="C38" s="8"/>
      <c r="D38" s="8"/>
      <c r="E38" s="264"/>
      <c r="F38" s="42"/>
      <c r="G38" s="95"/>
      <c r="H38" s="131"/>
      <c r="I38" s="259"/>
      <c r="J38" s="132"/>
    </row>
    <row r="39" spans="1:10" x14ac:dyDescent="0.2">
      <c r="A39" s="20" t="s">
        <v>8</v>
      </c>
      <c r="B39" s="21"/>
      <c r="E39" s="21"/>
      <c r="I39" s="21"/>
      <c r="J39" s="22"/>
    </row>
    <row r="40" spans="1:10" x14ac:dyDescent="0.2">
      <c r="A40" s="21"/>
      <c r="B40" s="21"/>
      <c r="E40" s="21"/>
      <c r="I40" s="21"/>
      <c r="J40" s="22"/>
    </row>
    <row r="41" spans="1:10" x14ac:dyDescent="0.2">
      <c r="A41" s="28" t="s">
        <v>18</v>
      </c>
      <c r="B41" s="29">
        <f>B28+B15</f>
        <v>205</v>
      </c>
      <c r="C41" s="140">
        <v>8.9052997393570816</v>
      </c>
      <c r="D41" s="141" t="s">
        <v>40</v>
      </c>
      <c r="E41" s="175">
        <f>E28+E15</f>
        <v>6811674</v>
      </c>
      <c r="F41" s="140">
        <v>11.859103555455237</v>
      </c>
      <c r="G41" s="92" t="s">
        <v>40</v>
      </c>
      <c r="H41" s="79">
        <v>35000</v>
      </c>
      <c r="I41" s="68">
        <f>I28+I15</f>
        <v>134662</v>
      </c>
      <c r="J41" s="80">
        <v>647</v>
      </c>
    </row>
    <row r="42" spans="1:10" x14ac:dyDescent="0.2">
      <c r="A42" s="28" t="s">
        <v>19</v>
      </c>
      <c r="B42" s="29">
        <f t="shared" ref="B42:B49" si="0">B29+B16</f>
        <v>155</v>
      </c>
      <c r="C42" s="140">
        <v>9.1879075281564919</v>
      </c>
      <c r="D42" s="141"/>
      <c r="E42" s="176">
        <f t="shared" ref="E42:E48" si="1">E29+E16</f>
        <v>12283879</v>
      </c>
      <c r="F42" s="140">
        <v>8.910006107954942</v>
      </c>
      <c r="G42" s="94"/>
      <c r="H42" s="81">
        <v>80000</v>
      </c>
      <c r="I42" s="77">
        <f t="shared" ref="I42:I48" si="2">I29+I16</f>
        <v>251530</v>
      </c>
      <c r="J42" s="82">
        <v>1610</v>
      </c>
    </row>
    <row r="43" spans="1:10" x14ac:dyDescent="0.2">
      <c r="A43" s="28" t="s">
        <v>20</v>
      </c>
      <c r="B43" s="29">
        <f t="shared" si="0"/>
        <v>462</v>
      </c>
      <c r="C43" s="140">
        <v>13.624299616632262</v>
      </c>
      <c r="D43" s="141"/>
      <c r="E43" s="176">
        <f t="shared" si="1"/>
        <v>83946126</v>
      </c>
      <c r="F43" s="140">
        <v>13.733210888187465</v>
      </c>
      <c r="G43" s="152"/>
      <c r="H43" s="81">
        <v>180000</v>
      </c>
      <c r="I43" s="176">
        <f t="shared" si="2"/>
        <v>1715333</v>
      </c>
      <c r="J43" s="82">
        <v>3660</v>
      </c>
    </row>
    <row r="44" spans="1:10" x14ac:dyDescent="0.2">
      <c r="A44" s="28" t="s">
        <v>25</v>
      </c>
      <c r="B44" s="29">
        <f t="shared" si="0"/>
        <v>1055</v>
      </c>
      <c r="C44" s="140">
        <v>16.730098319061213</v>
      </c>
      <c r="D44" s="141"/>
      <c r="E44" s="176">
        <f t="shared" si="1"/>
        <v>415612869</v>
      </c>
      <c r="F44" s="140">
        <v>16.744133523758354</v>
      </c>
      <c r="G44" s="152"/>
      <c r="H44" s="81">
        <v>400000</v>
      </c>
      <c r="I44" s="176">
        <f t="shared" si="2"/>
        <v>8535177</v>
      </c>
      <c r="J44" s="82">
        <v>8170</v>
      </c>
    </row>
    <row r="45" spans="1:10" x14ac:dyDescent="0.2">
      <c r="A45" s="28" t="s">
        <v>21</v>
      </c>
      <c r="B45" s="29">
        <f t="shared" si="0"/>
        <v>1674</v>
      </c>
      <c r="C45" s="140">
        <v>16.167664670658681</v>
      </c>
      <c r="D45" s="141"/>
      <c r="E45" s="176">
        <f t="shared" si="1"/>
        <v>1230150828</v>
      </c>
      <c r="F45" s="140">
        <v>16.630906220337447</v>
      </c>
      <c r="G45" s="152"/>
      <c r="H45" s="81">
        <v>712250</v>
      </c>
      <c r="I45" s="176">
        <f t="shared" si="2"/>
        <v>26558074</v>
      </c>
      <c r="J45" s="82">
        <v>15370</v>
      </c>
    </row>
    <row r="46" spans="1:10" x14ac:dyDescent="0.2">
      <c r="A46" s="28" t="s">
        <v>22</v>
      </c>
      <c r="B46" s="29">
        <f t="shared" si="0"/>
        <v>899</v>
      </c>
      <c r="C46" s="140">
        <v>26.98079231692677</v>
      </c>
      <c r="D46" s="141"/>
      <c r="E46" s="176">
        <f t="shared" si="1"/>
        <v>1625947347</v>
      </c>
      <c r="F46" s="140">
        <v>29.371556926966271</v>
      </c>
      <c r="G46" s="152"/>
      <c r="H46" s="81">
        <v>1497000</v>
      </c>
      <c r="I46" s="176">
        <f t="shared" si="2"/>
        <v>34790407</v>
      </c>
      <c r="J46" s="82">
        <v>31877</v>
      </c>
    </row>
    <row r="47" spans="1:10" x14ac:dyDescent="0.2">
      <c r="A47" s="28" t="s">
        <v>23</v>
      </c>
      <c r="B47" s="29">
        <f t="shared" si="0"/>
        <v>78</v>
      </c>
      <c r="C47" s="140">
        <v>83.870967741935488</v>
      </c>
      <c r="D47" s="141"/>
      <c r="E47" s="176">
        <f t="shared" si="1"/>
        <v>669052456</v>
      </c>
      <c r="F47" s="140">
        <v>86.00707720272861</v>
      </c>
      <c r="G47" s="94"/>
      <c r="H47" s="81">
        <v>8062500</v>
      </c>
      <c r="I47" s="77">
        <f t="shared" si="2"/>
        <v>14367082</v>
      </c>
      <c r="J47" s="82">
        <v>173970</v>
      </c>
    </row>
    <row r="48" spans="1:10" x14ac:dyDescent="0.2">
      <c r="A48" s="28" t="s">
        <v>24</v>
      </c>
      <c r="B48" s="29">
        <f t="shared" si="0"/>
        <v>7</v>
      </c>
      <c r="C48" s="140">
        <v>100</v>
      </c>
      <c r="D48" s="141"/>
      <c r="E48" s="176">
        <f t="shared" si="1"/>
        <v>129858126</v>
      </c>
      <c r="F48" s="140">
        <v>100</v>
      </c>
      <c r="G48" s="94"/>
      <c r="H48" s="81">
        <v>19180000</v>
      </c>
      <c r="I48" s="77">
        <f t="shared" si="2"/>
        <v>2824203</v>
      </c>
      <c r="J48" s="82">
        <v>417028</v>
      </c>
    </row>
    <row r="49" spans="1:10" x14ac:dyDescent="0.2">
      <c r="A49" s="28" t="s">
        <v>80</v>
      </c>
      <c r="B49" s="29">
        <f t="shared" si="0"/>
        <v>2</v>
      </c>
      <c r="C49" s="140">
        <v>100</v>
      </c>
      <c r="D49" s="141"/>
      <c r="E49" s="176">
        <f>E36</f>
        <v>61925000</v>
      </c>
      <c r="F49" s="140">
        <v>100</v>
      </c>
      <c r="G49" s="94"/>
      <c r="H49" s="81">
        <v>30960000</v>
      </c>
      <c r="I49" s="77">
        <f>I36</f>
        <v>1346809</v>
      </c>
      <c r="J49" s="82">
        <v>673404</v>
      </c>
    </row>
    <row r="50" spans="1:10" x14ac:dyDescent="0.2">
      <c r="A50" s="43" t="s">
        <v>6</v>
      </c>
      <c r="B50" s="87">
        <f>SUM(B41:B49)</f>
        <v>4537</v>
      </c>
      <c r="C50" s="139">
        <v>16.513794860595471</v>
      </c>
      <c r="D50" s="122" t="s">
        <v>40</v>
      </c>
      <c r="E50" s="150">
        <f>SUM(E41:E49)</f>
        <v>4235588305</v>
      </c>
      <c r="F50" s="139">
        <v>24.638463142465589</v>
      </c>
      <c r="G50" s="93" t="s">
        <v>40</v>
      </c>
      <c r="H50" s="134">
        <v>600000</v>
      </c>
      <c r="I50" s="72">
        <f>SUM(I41:I49)</f>
        <v>90523277</v>
      </c>
      <c r="J50" s="173">
        <v>13020</v>
      </c>
    </row>
    <row r="52" spans="1:10" ht="41.25" customHeight="1" x14ac:dyDescent="0.2">
      <c r="A52" s="316" t="s">
        <v>88</v>
      </c>
      <c r="B52" s="316"/>
      <c r="C52" s="316"/>
      <c r="D52" s="316"/>
      <c r="E52" s="316"/>
      <c r="F52" s="316"/>
      <c r="G52" s="316"/>
      <c r="H52" s="316"/>
      <c r="I52" s="316"/>
      <c r="J52" s="316"/>
    </row>
    <row r="53" spans="1:10" ht="28.5" customHeight="1" x14ac:dyDescent="0.2">
      <c r="A53" s="316" t="s">
        <v>103</v>
      </c>
      <c r="B53" s="316"/>
      <c r="C53" s="316"/>
      <c r="D53" s="316"/>
      <c r="E53" s="316"/>
      <c r="F53" s="316"/>
      <c r="G53" s="316"/>
      <c r="H53" s="316"/>
      <c r="I53" s="316"/>
      <c r="J53" s="316"/>
    </row>
    <row r="54" spans="1:10" x14ac:dyDescent="0.2">
      <c r="A54" s="60"/>
    </row>
    <row r="55" spans="1:10" x14ac:dyDescent="0.2">
      <c r="A55" s="60"/>
      <c r="B55" s="44"/>
      <c r="C55" s="44"/>
      <c r="D55" s="44"/>
      <c r="E55" s="44"/>
      <c r="F55" s="44"/>
      <c r="G55" s="44"/>
      <c r="H55" s="44"/>
      <c r="I55" s="44"/>
      <c r="J55" s="44"/>
    </row>
  </sheetData>
  <mergeCells count="15">
    <mergeCell ref="A6:J6"/>
    <mergeCell ref="A7:J7"/>
    <mergeCell ref="A8:J8"/>
    <mergeCell ref="A1:J1"/>
    <mergeCell ref="A2:J2"/>
    <mergeCell ref="A4:J4"/>
    <mergeCell ref="A5:J5"/>
    <mergeCell ref="A52:J52"/>
    <mergeCell ref="A53:J53"/>
    <mergeCell ref="A10:A11"/>
    <mergeCell ref="I10:J10"/>
    <mergeCell ref="B10:C10"/>
    <mergeCell ref="E10:H10"/>
    <mergeCell ref="F11:G11"/>
    <mergeCell ref="C11:D11"/>
  </mergeCells>
  <pageMargins left="0.95" right="0.7" top="0.75" bottom="0.75" header="0.3" footer="0.3"/>
  <pageSetup scale="91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CCFFCC"/>
    <pageSetUpPr fitToPage="1"/>
  </sheetPr>
  <dimension ref="A1:J41"/>
  <sheetViews>
    <sheetView showGridLines="0" zoomScaleNormal="100" workbookViewId="0">
      <selection sqref="A1:J1"/>
    </sheetView>
  </sheetViews>
  <sheetFormatPr defaultColWidth="9.140625" defaultRowHeight="12.75" x14ac:dyDescent="0.2"/>
  <cols>
    <col min="1" max="1" width="15.42578125" style="58" customWidth="1"/>
    <col min="2" max="2" width="11.42578125" style="58" customWidth="1"/>
    <col min="3" max="3" width="12.5703125" style="58" customWidth="1"/>
    <col min="4" max="4" width="3" style="58" customWidth="1"/>
    <col min="5" max="5" width="11.42578125" style="58" customWidth="1"/>
    <col min="6" max="6" width="12.5703125" style="58" customWidth="1"/>
    <col min="7" max="7" width="3" style="58" customWidth="1"/>
    <col min="8" max="8" width="12.7109375" style="58" customWidth="1"/>
    <col min="9" max="10" width="11.42578125" style="58" customWidth="1"/>
    <col min="11" max="16384" width="9.140625" style="58"/>
  </cols>
  <sheetData>
    <row r="1" spans="1:10" ht="15.75" x14ac:dyDescent="0.25">
      <c r="A1" s="296" t="s">
        <v>81</v>
      </c>
      <c r="B1" s="296"/>
      <c r="C1" s="296"/>
      <c r="D1" s="296"/>
      <c r="E1" s="296"/>
      <c r="F1" s="296"/>
      <c r="G1" s="296"/>
      <c r="H1" s="296"/>
      <c r="I1" s="296"/>
      <c r="J1" s="296"/>
    </row>
    <row r="2" spans="1:10" ht="15.75" x14ac:dyDescent="0.25">
      <c r="A2" s="296" t="s">
        <v>121</v>
      </c>
      <c r="B2" s="296"/>
      <c r="C2" s="296"/>
      <c r="D2" s="296"/>
      <c r="E2" s="296"/>
      <c r="F2" s="296"/>
      <c r="G2" s="296"/>
      <c r="H2" s="296"/>
      <c r="I2" s="296"/>
      <c r="J2" s="296"/>
    </row>
    <row r="3" spans="1:10" x14ac:dyDescent="0.2">
      <c r="A3" s="41"/>
      <c r="B3" s="41"/>
      <c r="C3" s="41"/>
      <c r="D3" s="41"/>
      <c r="E3" s="41"/>
      <c r="F3" s="41"/>
      <c r="G3" s="41"/>
    </row>
    <row r="4" spans="1:10" ht="15.75" x14ac:dyDescent="0.25">
      <c r="A4" s="296" t="s">
        <v>69</v>
      </c>
      <c r="B4" s="296"/>
      <c r="C4" s="296"/>
      <c r="D4" s="296"/>
      <c r="E4" s="296"/>
      <c r="F4" s="296"/>
      <c r="G4" s="296"/>
      <c r="H4" s="296"/>
      <c r="I4" s="296"/>
      <c r="J4" s="296"/>
    </row>
    <row r="5" spans="1:10" ht="15.75" x14ac:dyDescent="0.25">
      <c r="A5" s="296" t="s">
        <v>66</v>
      </c>
      <c r="B5" s="296"/>
      <c r="C5" s="296"/>
      <c r="D5" s="296"/>
      <c r="E5" s="296"/>
      <c r="F5" s="296"/>
      <c r="G5" s="296"/>
      <c r="H5" s="296"/>
      <c r="I5" s="296"/>
      <c r="J5" s="296"/>
    </row>
    <row r="6" spans="1:10" ht="15.75" x14ac:dyDescent="0.25">
      <c r="A6" s="296" t="s">
        <v>86</v>
      </c>
      <c r="B6" s="296"/>
      <c r="C6" s="296"/>
      <c r="D6" s="296"/>
      <c r="E6" s="296"/>
      <c r="F6" s="296"/>
      <c r="G6" s="296"/>
      <c r="H6" s="296"/>
      <c r="I6" s="296"/>
      <c r="J6" s="296"/>
    </row>
    <row r="7" spans="1:10" ht="15.75" x14ac:dyDescent="0.25">
      <c r="A7" s="296" t="s">
        <v>64</v>
      </c>
      <c r="B7" s="296"/>
      <c r="C7" s="296"/>
      <c r="D7" s="296"/>
      <c r="E7" s="296"/>
      <c r="F7" s="296"/>
      <c r="G7" s="296"/>
      <c r="H7" s="296"/>
      <c r="I7" s="296"/>
      <c r="J7" s="296"/>
    </row>
    <row r="8" spans="1:10" ht="15" x14ac:dyDescent="0.25">
      <c r="A8" s="319" t="s">
        <v>67</v>
      </c>
      <c r="B8" s="319"/>
      <c r="C8" s="319"/>
      <c r="D8" s="319"/>
      <c r="E8" s="319"/>
      <c r="F8" s="319"/>
      <c r="G8" s="319"/>
      <c r="H8" s="319"/>
      <c r="I8" s="319"/>
      <c r="J8" s="319"/>
    </row>
    <row r="9" spans="1:10" x14ac:dyDescent="0.2">
      <c r="A9" s="25"/>
    </row>
    <row r="10" spans="1:10" ht="16.899999999999999" customHeight="1" x14ac:dyDescent="0.2">
      <c r="A10" s="167"/>
      <c r="B10" s="299" t="s">
        <v>17</v>
      </c>
      <c r="C10" s="298"/>
      <c r="D10" s="166"/>
      <c r="E10" s="299" t="s">
        <v>46</v>
      </c>
      <c r="F10" s="298"/>
      <c r="G10" s="298"/>
      <c r="H10" s="300"/>
      <c r="I10" s="299" t="s">
        <v>13</v>
      </c>
      <c r="J10" s="300"/>
    </row>
    <row r="11" spans="1:10" ht="33.75" customHeight="1" x14ac:dyDescent="0.2">
      <c r="A11" s="168" t="s">
        <v>46</v>
      </c>
      <c r="B11" s="120" t="s">
        <v>15</v>
      </c>
      <c r="C11" s="317" t="s">
        <v>30</v>
      </c>
      <c r="D11" s="318"/>
      <c r="E11" s="117" t="s">
        <v>84</v>
      </c>
      <c r="F11" s="317" t="s">
        <v>26</v>
      </c>
      <c r="G11" s="317"/>
      <c r="H11" s="118" t="s">
        <v>16</v>
      </c>
      <c r="I11" s="117" t="s">
        <v>84</v>
      </c>
      <c r="J11" s="119" t="s">
        <v>16</v>
      </c>
    </row>
    <row r="12" spans="1:10" ht="9.6" customHeight="1" x14ac:dyDescent="0.2">
      <c r="A12" s="14"/>
      <c r="B12" s="83"/>
      <c r="C12" s="81"/>
      <c r="D12" s="81"/>
      <c r="E12" s="1"/>
      <c r="F12" s="6"/>
      <c r="G12" s="6"/>
      <c r="H12" s="79"/>
      <c r="I12" s="1"/>
      <c r="J12" s="80"/>
    </row>
    <row r="13" spans="1:10" ht="14.1" customHeight="1" x14ac:dyDescent="0.2">
      <c r="A13" s="14" t="s">
        <v>9</v>
      </c>
      <c r="B13" s="83"/>
      <c r="C13" s="81"/>
      <c r="D13" s="81"/>
      <c r="E13" s="1"/>
      <c r="F13" s="6"/>
      <c r="G13" s="6"/>
      <c r="H13" s="79"/>
      <c r="I13" s="1"/>
      <c r="J13" s="80"/>
    </row>
    <row r="14" spans="1:10" ht="9.6" customHeight="1" x14ac:dyDescent="0.2">
      <c r="A14" s="14"/>
      <c r="B14" s="83"/>
      <c r="C14" s="81"/>
      <c r="D14" s="81"/>
      <c r="E14" s="1"/>
      <c r="F14" s="6"/>
      <c r="G14" s="6"/>
      <c r="H14" s="79"/>
      <c r="I14" s="1"/>
      <c r="J14" s="80"/>
    </row>
    <row r="15" spans="1:10" ht="14.1" customHeight="1" x14ac:dyDescent="0.2">
      <c r="A15" s="28" t="s">
        <v>0</v>
      </c>
      <c r="B15" s="83">
        <v>87</v>
      </c>
      <c r="C15" s="24">
        <v>42.439024390243901</v>
      </c>
      <c r="D15" s="7" t="s">
        <v>40</v>
      </c>
      <c r="E15" s="3">
        <v>338427965</v>
      </c>
      <c r="F15" s="96">
        <v>64.20785724069367</v>
      </c>
      <c r="G15" s="10" t="s">
        <v>40</v>
      </c>
      <c r="H15" s="79">
        <v>1725000</v>
      </c>
      <c r="I15" s="3">
        <v>7353901</v>
      </c>
      <c r="J15" s="80">
        <v>37519</v>
      </c>
    </row>
    <row r="16" spans="1:10" ht="14.1" customHeight="1" x14ac:dyDescent="0.2">
      <c r="A16" s="28" t="s">
        <v>1</v>
      </c>
      <c r="B16" s="83">
        <v>819</v>
      </c>
      <c r="C16" s="24">
        <v>27.33644859813084</v>
      </c>
      <c r="D16" s="7"/>
      <c r="E16" s="4">
        <v>540074731</v>
      </c>
      <c r="F16" s="96">
        <v>35.841647711569365</v>
      </c>
      <c r="G16" s="10"/>
      <c r="H16" s="81">
        <v>585000</v>
      </c>
      <c r="I16" s="4">
        <v>11624024</v>
      </c>
      <c r="J16" s="82">
        <v>12563</v>
      </c>
    </row>
    <row r="17" spans="1:10" ht="14.1" customHeight="1" x14ac:dyDescent="0.2">
      <c r="A17" s="28" t="s">
        <v>2</v>
      </c>
      <c r="B17" s="83">
        <v>1752</v>
      </c>
      <c r="C17" s="24">
        <v>23.168473948690824</v>
      </c>
      <c r="D17" s="7"/>
      <c r="E17" s="4">
        <v>1525594987</v>
      </c>
      <c r="F17" s="96">
        <v>29.659710691994484</v>
      </c>
      <c r="G17" s="10"/>
      <c r="H17" s="81">
        <v>683750</v>
      </c>
      <c r="I17" s="4">
        <v>32901394</v>
      </c>
      <c r="J17" s="82">
        <v>14681</v>
      </c>
    </row>
    <row r="18" spans="1:10" ht="14.1" customHeight="1" x14ac:dyDescent="0.2">
      <c r="A18" s="28" t="s">
        <v>3</v>
      </c>
      <c r="B18" s="83">
        <v>1152</v>
      </c>
      <c r="C18" s="24">
        <v>11.868947043066145</v>
      </c>
      <c r="D18" s="7"/>
      <c r="E18" s="4">
        <v>597784771</v>
      </c>
      <c r="F18" s="96">
        <v>12.47714230996362</v>
      </c>
      <c r="G18" s="10"/>
      <c r="H18" s="81">
        <v>499995</v>
      </c>
      <c r="I18" s="4">
        <v>12727118</v>
      </c>
      <c r="J18" s="82">
        <v>10553</v>
      </c>
    </row>
    <row r="19" spans="1:10" ht="24.6" customHeight="1" x14ac:dyDescent="0.2">
      <c r="A19" s="16" t="s">
        <v>6</v>
      </c>
      <c r="B19" s="30">
        <f>SUM(B15:B18)</f>
        <v>3810</v>
      </c>
      <c r="C19" s="261">
        <v>18.613513117397041</v>
      </c>
      <c r="D19" s="8" t="s">
        <v>40</v>
      </c>
      <c r="E19" s="35">
        <f>SUM(E15:E18)</f>
        <v>3001882454</v>
      </c>
      <c r="F19" s="262">
        <v>25.081279452960537</v>
      </c>
      <c r="G19" s="11" t="s">
        <v>40</v>
      </c>
      <c r="H19" s="134">
        <v>585000</v>
      </c>
      <c r="I19" s="5">
        <f>SUM(I15:I18)</f>
        <v>64606437</v>
      </c>
      <c r="J19" s="173">
        <v>12694</v>
      </c>
    </row>
    <row r="20" spans="1:10" ht="12" customHeight="1" x14ac:dyDescent="0.2">
      <c r="A20" s="17"/>
      <c r="B20" s="17"/>
      <c r="C20" s="18"/>
      <c r="D20" s="18"/>
      <c r="E20" s="17"/>
      <c r="F20" s="18"/>
      <c r="G20" s="18"/>
      <c r="H20" s="18"/>
      <c r="I20" s="17"/>
      <c r="J20" s="19"/>
    </row>
    <row r="21" spans="1:10" ht="12" customHeight="1" x14ac:dyDescent="0.2">
      <c r="A21" s="20" t="s">
        <v>100</v>
      </c>
      <c r="B21" s="21"/>
      <c r="E21" s="21"/>
      <c r="I21" s="21"/>
      <c r="J21" s="22"/>
    </row>
    <row r="22" spans="1:10" ht="12" customHeight="1" x14ac:dyDescent="0.2">
      <c r="A22" s="21"/>
      <c r="B22" s="21"/>
      <c r="E22" s="21"/>
      <c r="I22" s="21"/>
      <c r="J22" s="22"/>
    </row>
    <row r="23" spans="1:10" ht="14.1" customHeight="1" x14ac:dyDescent="0.2">
      <c r="A23" s="28" t="s">
        <v>0</v>
      </c>
      <c r="B23" s="29">
        <v>384</v>
      </c>
      <c r="C23" s="24">
        <v>13.440672033601681</v>
      </c>
      <c r="D23" s="7" t="s">
        <v>40</v>
      </c>
      <c r="E23" s="36">
        <v>979647420</v>
      </c>
      <c r="F23" s="100">
        <v>33.486478405044565</v>
      </c>
      <c r="G23" s="10" t="s">
        <v>40</v>
      </c>
      <c r="H23" s="79">
        <v>1272000</v>
      </c>
      <c r="I23" s="3">
        <v>20738725</v>
      </c>
      <c r="J23" s="80">
        <v>26233</v>
      </c>
    </row>
    <row r="24" spans="1:10" ht="14.1" customHeight="1" x14ac:dyDescent="0.2">
      <c r="A24" s="28" t="s">
        <v>1</v>
      </c>
      <c r="B24" s="29">
        <v>34</v>
      </c>
      <c r="C24" s="24">
        <v>14.225941422594143</v>
      </c>
      <c r="D24" s="7"/>
      <c r="E24" s="177">
        <v>12487154</v>
      </c>
      <c r="F24" s="100">
        <v>21.07083828234035</v>
      </c>
      <c r="G24" s="10"/>
      <c r="H24" s="81">
        <v>185500</v>
      </c>
      <c r="I24" s="4">
        <v>265107</v>
      </c>
      <c r="J24" s="82">
        <v>3773</v>
      </c>
    </row>
    <row r="25" spans="1:10" ht="14.1" customHeight="1" x14ac:dyDescent="0.2">
      <c r="A25" s="28" t="s">
        <v>2</v>
      </c>
      <c r="B25" s="29">
        <v>251</v>
      </c>
      <c r="C25" s="24">
        <v>9.6575606002308572</v>
      </c>
      <c r="D25" s="7"/>
      <c r="E25" s="177">
        <v>215798395</v>
      </c>
      <c r="F25" s="100">
        <v>12.752961459273966</v>
      </c>
      <c r="G25" s="10"/>
      <c r="H25" s="81">
        <v>660000</v>
      </c>
      <c r="I25" s="4">
        <v>4379229</v>
      </c>
      <c r="J25" s="82">
        <v>13346</v>
      </c>
    </row>
    <row r="26" spans="1:10" ht="14.1" customHeight="1" x14ac:dyDescent="0.2">
      <c r="A26" s="28" t="s">
        <v>3</v>
      </c>
      <c r="B26" s="29">
        <v>58</v>
      </c>
      <c r="C26" s="24">
        <v>4.4274809160305342</v>
      </c>
      <c r="D26" s="7"/>
      <c r="E26" s="177">
        <v>25772881</v>
      </c>
      <c r="F26" s="100">
        <v>4.7252015312891773</v>
      </c>
      <c r="G26" s="10"/>
      <c r="H26" s="81">
        <v>341463</v>
      </c>
      <c r="I26" s="4">
        <v>533779</v>
      </c>
      <c r="J26" s="82">
        <v>7066</v>
      </c>
    </row>
    <row r="27" spans="1:10" ht="24.6" customHeight="1" x14ac:dyDescent="0.2">
      <c r="A27" s="16" t="s">
        <v>6</v>
      </c>
      <c r="B27" s="30">
        <f>SUM(B23:B26)</f>
        <v>727</v>
      </c>
      <c r="C27" s="263">
        <v>10.378301213418986</v>
      </c>
      <c r="D27" s="9" t="s">
        <v>40</v>
      </c>
      <c r="E27" s="35">
        <f>SUM(E23:E26)</f>
        <v>1233705850</v>
      </c>
      <c r="F27" s="101">
        <v>23.623612124060191</v>
      </c>
      <c r="G27" s="12" t="s">
        <v>40</v>
      </c>
      <c r="H27" s="134">
        <v>766551</v>
      </c>
      <c r="I27" s="5">
        <f>SUM(I23:I26)</f>
        <v>25916840</v>
      </c>
      <c r="J27" s="173">
        <v>16037</v>
      </c>
    </row>
    <row r="28" spans="1:10" ht="9.6" customHeight="1" x14ac:dyDescent="0.2">
      <c r="A28" s="14"/>
      <c r="B28" s="83"/>
      <c r="C28" s="81"/>
      <c r="D28" s="81"/>
      <c r="E28" s="38"/>
      <c r="F28" s="37"/>
      <c r="G28" s="6"/>
      <c r="H28" s="79"/>
      <c r="I28" s="1"/>
      <c r="J28" s="80"/>
    </row>
    <row r="29" spans="1:10" ht="13.9" customHeight="1" x14ac:dyDescent="0.2">
      <c r="A29" s="20" t="s">
        <v>8</v>
      </c>
      <c r="B29" s="21"/>
      <c r="E29" s="21"/>
      <c r="I29" s="21"/>
      <c r="J29" s="22"/>
    </row>
    <row r="30" spans="1:10" x14ac:dyDescent="0.2">
      <c r="A30" s="21"/>
      <c r="B30" s="21"/>
      <c r="E30" s="21"/>
      <c r="I30" s="21"/>
      <c r="J30" s="22"/>
    </row>
    <row r="31" spans="1:10" x14ac:dyDescent="0.2">
      <c r="A31" s="28" t="s">
        <v>0</v>
      </c>
      <c r="B31" s="29">
        <f>B15+B23</f>
        <v>471</v>
      </c>
      <c r="C31" s="24">
        <v>15.382103200522534</v>
      </c>
      <c r="D31" s="7" t="s">
        <v>40</v>
      </c>
      <c r="E31" s="36">
        <f>E23+E15</f>
        <v>1318075385</v>
      </c>
      <c r="F31" s="100">
        <v>38.176497382852013</v>
      </c>
      <c r="G31" s="10" t="s">
        <v>40</v>
      </c>
      <c r="H31" s="79">
        <v>1332000</v>
      </c>
      <c r="I31" s="36">
        <f>I23+I15</f>
        <v>28092626</v>
      </c>
      <c r="J31" s="80">
        <v>27375</v>
      </c>
    </row>
    <row r="32" spans="1:10" x14ac:dyDescent="0.2">
      <c r="A32" s="28" t="s">
        <v>1</v>
      </c>
      <c r="B32" s="29">
        <f t="shared" ref="B32:B34" si="0">B16+B24</f>
        <v>853</v>
      </c>
      <c r="C32" s="24">
        <v>26.367851622874806</v>
      </c>
      <c r="D32" s="7"/>
      <c r="E32" s="177">
        <f>E16+E24</f>
        <v>552561885</v>
      </c>
      <c r="F32" s="100">
        <v>35.282705506327588</v>
      </c>
      <c r="G32" s="10"/>
      <c r="H32" s="81">
        <v>572000</v>
      </c>
      <c r="I32" s="177">
        <f>I16+I24</f>
        <v>11889131</v>
      </c>
      <c r="J32" s="82">
        <v>12315</v>
      </c>
    </row>
    <row r="33" spans="1:10" x14ac:dyDescent="0.2">
      <c r="A33" s="28" t="s">
        <v>2</v>
      </c>
      <c r="B33" s="29">
        <f t="shared" si="0"/>
        <v>2003</v>
      </c>
      <c r="C33" s="24">
        <v>19.712626709969491</v>
      </c>
      <c r="D33" s="7"/>
      <c r="E33" s="177">
        <f t="shared" ref="E33:E34" si="1">E17+E25</f>
        <v>1741393382</v>
      </c>
      <c r="F33" s="100">
        <v>25.474593305024072</v>
      </c>
      <c r="G33" s="10"/>
      <c r="H33" s="81">
        <v>675000</v>
      </c>
      <c r="I33" s="177">
        <f t="shared" ref="I33:I34" si="2">I17+I25</f>
        <v>37280623</v>
      </c>
      <c r="J33" s="82">
        <v>14471</v>
      </c>
    </row>
    <row r="34" spans="1:10" x14ac:dyDescent="0.2">
      <c r="A34" s="28" t="s">
        <v>3</v>
      </c>
      <c r="B34" s="29">
        <f t="shared" si="0"/>
        <v>1210</v>
      </c>
      <c r="C34" s="24">
        <v>10.9840232389252</v>
      </c>
      <c r="D34" s="7"/>
      <c r="E34" s="177">
        <f t="shared" si="1"/>
        <v>623557652</v>
      </c>
      <c r="F34" s="100">
        <v>11.684825796207853</v>
      </c>
      <c r="G34" s="10"/>
      <c r="H34" s="81">
        <v>493500</v>
      </c>
      <c r="I34" s="177">
        <f t="shared" si="2"/>
        <v>13260897</v>
      </c>
      <c r="J34" s="82">
        <v>10184</v>
      </c>
    </row>
    <row r="35" spans="1:10" ht="24.6" customHeight="1" x14ac:dyDescent="0.2">
      <c r="A35" s="16" t="s">
        <v>6</v>
      </c>
      <c r="B35" s="30">
        <f>SUM(B31:B34)</f>
        <v>4537</v>
      </c>
      <c r="C35" s="263">
        <v>16.513794860595471</v>
      </c>
      <c r="D35" s="13" t="s">
        <v>40</v>
      </c>
      <c r="E35" s="35">
        <f>SUM(E31:E34)</f>
        <v>4235588304</v>
      </c>
      <c r="F35" s="101">
        <v>24.638463136648578</v>
      </c>
      <c r="G35" s="12" t="s">
        <v>40</v>
      </c>
      <c r="H35" s="134">
        <v>600000</v>
      </c>
      <c r="I35" s="35">
        <f>SUM(I31:I34)</f>
        <v>90523277</v>
      </c>
      <c r="J35" s="173">
        <v>13020</v>
      </c>
    </row>
    <row r="37" spans="1:10" x14ac:dyDescent="0.2">
      <c r="A37" s="181" t="s">
        <v>91</v>
      </c>
    </row>
    <row r="38" spans="1:10" x14ac:dyDescent="0.2">
      <c r="A38" s="181" t="s">
        <v>68</v>
      </c>
    </row>
    <row r="39" spans="1:10" x14ac:dyDescent="0.2">
      <c r="A39" s="181" t="s">
        <v>92</v>
      </c>
    </row>
    <row r="40" spans="1:10" x14ac:dyDescent="0.2">
      <c r="A40" s="181" t="s">
        <v>104</v>
      </c>
    </row>
    <row r="41" spans="1:10" x14ac:dyDescent="0.2">
      <c r="A41" s="182"/>
    </row>
  </sheetData>
  <mergeCells count="12">
    <mergeCell ref="A1:J1"/>
    <mergeCell ref="A2:J2"/>
    <mergeCell ref="A4:J4"/>
    <mergeCell ref="A5:J5"/>
    <mergeCell ref="A6:J6"/>
    <mergeCell ref="F11:G11"/>
    <mergeCell ref="C11:D11"/>
    <mergeCell ref="A7:J7"/>
    <mergeCell ref="A8:J8"/>
    <mergeCell ref="I10:J10"/>
    <mergeCell ref="B10:C10"/>
    <mergeCell ref="E10:H10"/>
  </mergeCells>
  <printOptions horizontalCentered="1"/>
  <pageMargins left="0.7" right="0.7" top="0.75" bottom="0.75" header="0.3" footer="0.3"/>
  <pageSetup scale="84" orientation="portrait" horizontalDpi="4294967295" verticalDpi="4294967295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CCCCFF"/>
    <pageSetUpPr fitToPage="1"/>
  </sheetPr>
  <dimension ref="A1:R67"/>
  <sheetViews>
    <sheetView showGridLines="0" zoomScaleNormal="100" workbookViewId="0">
      <selection sqref="A1:J1"/>
    </sheetView>
  </sheetViews>
  <sheetFormatPr defaultColWidth="9.140625" defaultRowHeight="12.75" x14ac:dyDescent="0.2"/>
  <cols>
    <col min="1" max="1" width="31" style="58" customWidth="1"/>
    <col min="2" max="2" width="13.7109375" style="58" customWidth="1"/>
    <col min="3" max="3" width="2.28515625" style="58" customWidth="1"/>
    <col min="4" max="4" width="13.7109375" style="58" customWidth="1"/>
    <col min="5" max="5" width="2.28515625" style="58" customWidth="1"/>
    <col min="6" max="6" width="11.7109375" style="58" customWidth="1"/>
    <col min="7" max="7" width="2.28515625" style="58" customWidth="1"/>
    <col min="8" max="8" width="13.7109375" style="58" customWidth="1"/>
    <col min="9" max="9" width="2.28515625" style="58" customWidth="1"/>
    <col min="10" max="10" width="11.42578125" style="58" customWidth="1"/>
    <col min="11" max="11" width="2.28515625" style="58" customWidth="1"/>
    <col min="12" max="16384" width="9.140625" style="58"/>
  </cols>
  <sheetData>
    <row r="1" spans="1:11" ht="15.6" customHeight="1" x14ac:dyDescent="0.25">
      <c r="A1" s="296" t="s">
        <v>55</v>
      </c>
      <c r="B1" s="296"/>
      <c r="C1" s="296"/>
      <c r="D1" s="296"/>
      <c r="E1" s="296"/>
      <c r="F1" s="296"/>
      <c r="G1" s="296"/>
      <c r="H1" s="296"/>
      <c r="I1" s="296"/>
      <c r="J1" s="296"/>
      <c r="K1" s="165"/>
    </row>
    <row r="2" spans="1:11" ht="15.6" customHeight="1" x14ac:dyDescent="0.25">
      <c r="A2" s="296" t="s">
        <v>121</v>
      </c>
      <c r="B2" s="296"/>
      <c r="C2" s="296"/>
      <c r="D2" s="296"/>
      <c r="E2" s="296"/>
      <c r="F2" s="296"/>
      <c r="G2" s="296"/>
      <c r="H2" s="296"/>
      <c r="I2" s="296"/>
      <c r="J2" s="296"/>
      <c r="K2" s="165"/>
    </row>
    <row r="3" spans="1:11" x14ac:dyDescent="0.2">
      <c r="A3" s="41"/>
      <c r="B3" s="41"/>
      <c r="C3" s="41"/>
      <c r="D3" s="41"/>
      <c r="E3" s="41"/>
      <c r="F3" s="41"/>
      <c r="G3" s="41"/>
      <c r="H3" s="41"/>
      <c r="I3" s="41"/>
      <c r="K3" s="41"/>
    </row>
    <row r="4" spans="1:11" ht="15.6" customHeight="1" x14ac:dyDescent="0.25">
      <c r="A4" s="296" t="s">
        <v>70</v>
      </c>
      <c r="B4" s="296"/>
      <c r="C4" s="296"/>
      <c r="D4" s="296"/>
      <c r="E4" s="296"/>
      <c r="F4" s="296"/>
      <c r="G4" s="296"/>
      <c r="H4" s="296"/>
      <c r="I4" s="296"/>
      <c r="J4" s="296"/>
      <c r="K4" s="165"/>
    </row>
    <row r="5" spans="1:11" ht="15.6" customHeight="1" x14ac:dyDescent="0.25">
      <c r="A5" s="296" t="s">
        <v>87</v>
      </c>
      <c r="B5" s="296"/>
      <c r="C5" s="296"/>
      <c r="D5" s="296"/>
      <c r="E5" s="296"/>
      <c r="F5" s="296"/>
      <c r="G5" s="296"/>
      <c r="H5" s="296"/>
      <c r="I5" s="296"/>
      <c r="J5" s="296"/>
      <c r="K5" s="165"/>
    </row>
    <row r="6" spans="1:11" ht="15.6" customHeight="1" x14ac:dyDescent="0.25">
      <c r="A6" s="296" t="s">
        <v>71</v>
      </c>
      <c r="B6" s="296"/>
      <c r="C6" s="296"/>
      <c r="D6" s="296"/>
      <c r="E6" s="296"/>
      <c r="F6" s="296"/>
      <c r="G6" s="296"/>
      <c r="H6" s="296"/>
      <c r="I6" s="296"/>
      <c r="J6" s="296"/>
      <c r="K6" s="165"/>
    </row>
    <row r="7" spans="1:11" ht="15.6" customHeight="1" x14ac:dyDescent="0.25">
      <c r="A7" s="296" t="s">
        <v>72</v>
      </c>
      <c r="B7" s="296"/>
      <c r="C7" s="296"/>
      <c r="D7" s="296"/>
      <c r="E7" s="296"/>
      <c r="F7" s="296"/>
      <c r="G7" s="296"/>
      <c r="H7" s="296"/>
      <c r="I7" s="296"/>
      <c r="J7" s="296"/>
      <c r="K7" s="165"/>
    </row>
    <row r="8" spans="1:11" ht="14.25" customHeight="1" x14ac:dyDescent="0.25">
      <c r="A8" s="319"/>
      <c r="B8" s="319"/>
      <c r="C8" s="319"/>
      <c r="D8" s="319"/>
      <c r="E8" s="319"/>
      <c r="F8" s="319"/>
      <c r="G8" s="319"/>
      <c r="H8" s="319"/>
      <c r="I8" s="319"/>
      <c r="J8" s="319"/>
      <c r="K8" s="171"/>
    </row>
    <row r="9" spans="1:11" x14ac:dyDescent="0.2">
      <c r="A9" s="323" t="s">
        <v>122</v>
      </c>
      <c r="B9" s="324"/>
      <c r="C9" s="324"/>
      <c r="D9" s="324"/>
      <c r="E9" s="324"/>
      <c r="F9" s="324"/>
      <c r="G9" s="324"/>
      <c r="H9" s="324"/>
      <c r="I9" s="324"/>
      <c r="J9" s="324"/>
      <c r="K9" s="325"/>
    </row>
    <row r="10" spans="1:11" x14ac:dyDescent="0.2">
      <c r="A10" s="48"/>
      <c r="B10" s="123"/>
      <c r="C10" s="104"/>
      <c r="D10" s="298" t="s">
        <v>46</v>
      </c>
      <c r="E10" s="298"/>
      <c r="F10" s="298"/>
      <c r="G10" s="166"/>
      <c r="H10" s="298" t="s">
        <v>13</v>
      </c>
      <c r="I10" s="298"/>
      <c r="J10" s="298"/>
      <c r="K10" s="166"/>
    </row>
    <row r="11" spans="1:11" ht="27.75" customHeight="1" x14ac:dyDescent="0.2">
      <c r="A11" s="49" t="s">
        <v>11</v>
      </c>
      <c r="B11" s="117" t="s">
        <v>17</v>
      </c>
      <c r="C11" s="118"/>
      <c r="D11" s="169" t="s">
        <v>84</v>
      </c>
      <c r="E11" s="118"/>
      <c r="F11" s="118" t="s">
        <v>14</v>
      </c>
      <c r="G11" s="119"/>
      <c r="H11" s="118" t="s">
        <v>84</v>
      </c>
      <c r="I11" s="118"/>
      <c r="J11" s="118" t="s">
        <v>14</v>
      </c>
      <c r="K11" s="119"/>
    </row>
    <row r="12" spans="1:11" ht="12.75" customHeight="1" x14ac:dyDescent="0.2">
      <c r="A12" s="97"/>
      <c r="B12" s="128"/>
      <c r="C12" s="127"/>
      <c r="D12" s="127"/>
      <c r="E12" s="127"/>
      <c r="F12" s="127"/>
      <c r="G12" s="129"/>
      <c r="H12" s="127"/>
      <c r="I12" s="127"/>
      <c r="J12" s="127"/>
      <c r="K12" s="129"/>
    </row>
    <row r="13" spans="1:11" x14ac:dyDescent="0.2">
      <c r="A13" s="102" t="s">
        <v>112</v>
      </c>
      <c r="B13" s="201">
        <v>849</v>
      </c>
      <c r="C13" s="250"/>
      <c r="D13" s="250">
        <v>931012779.80999994</v>
      </c>
      <c r="E13" s="250"/>
      <c r="F13" s="203">
        <v>600000</v>
      </c>
      <c r="G13" s="252"/>
      <c r="H13" s="250">
        <v>25724115.32</v>
      </c>
      <c r="I13" s="250"/>
      <c r="J13" s="203">
        <v>16800</v>
      </c>
      <c r="K13" s="199"/>
    </row>
    <row r="14" spans="1:11" x14ac:dyDescent="0.2">
      <c r="A14" s="102" t="s">
        <v>113</v>
      </c>
      <c r="B14" s="201">
        <v>106</v>
      </c>
      <c r="C14" s="250"/>
      <c r="D14" s="253">
        <v>138576943.11000001</v>
      </c>
      <c r="E14" s="250"/>
      <c r="F14" s="210">
        <v>400000</v>
      </c>
      <c r="G14" s="252"/>
      <c r="H14" s="253">
        <v>3791114.98</v>
      </c>
      <c r="I14" s="250"/>
      <c r="J14" s="210">
        <v>8200</v>
      </c>
      <c r="K14" s="199"/>
    </row>
    <row r="15" spans="1:11" x14ac:dyDescent="0.2">
      <c r="A15" s="102" t="s">
        <v>114</v>
      </c>
      <c r="B15" s="201">
        <v>1944</v>
      </c>
      <c r="C15" s="250"/>
      <c r="D15" s="253">
        <v>3486411906</v>
      </c>
      <c r="E15" s="250"/>
      <c r="F15" s="210">
        <v>58491</v>
      </c>
      <c r="G15" s="252"/>
      <c r="H15" s="253">
        <v>96406792.109999999</v>
      </c>
      <c r="I15" s="250"/>
      <c r="J15" s="210">
        <v>1199</v>
      </c>
      <c r="K15" s="199"/>
    </row>
    <row r="16" spans="1:11" x14ac:dyDescent="0.2">
      <c r="A16" s="102" t="s">
        <v>115</v>
      </c>
      <c r="B16" s="201">
        <v>1829</v>
      </c>
      <c r="C16" s="250"/>
      <c r="D16" s="253">
        <v>1785532838.8</v>
      </c>
      <c r="E16" s="250"/>
      <c r="F16" s="210">
        <v>700000</v>
      </c>
      <c r="G16" s="252"/>
      <c r="H16" s="253">
        <v>48909044.659999996</v>
      </c>
      <c r="I16" s="250"/>
      <c r="J16" s="210">
        <v>19600</v>
      </c>
      <c r="K16" s="199"/>
    </row>
    <row r="17" spans="1:11" x14ac:dyDescent="0.2">
      <c r="A17" s="102" t="s">
        <v>116</v>
      </c>
      <c r="B17" s="201">
        <v>963</v>
      </c>
      <c r="C17" s="250"/>
      <c r="D17" s="253">
        <v>5697802702.1999998</v>
      </c>
      <c r="E17" s="250"/>
      <c r="F17" s="210">
        <v>1188000</v>
      </c>
      <c r="G17" s="252"/>
      <c r="H17" s="253">
        <v>158810004.65000001</v>
      </c>
      <c r="I17" s="250"/>
      <c r="J17" s="210">
        <v>32796</v>
      </c>
      <c r="K17" s="199"/>
    </row>
    <row r="18" spans="1:11" x14ac:dyDescent="0.2">
      <c r="A18" s="102" t="s">
        <v>49</v>
      </c>
      <c r="B18" s="201">
        <v>234</v>
      </c>
      <c r="C18" s="250"/>
      <c r="D18" s="253">
        <v>1973176011.4000001</v>
      </c>
      <c r="E18" s="250"/>
      <c r="F18" s="210">
        <v>1854367</v>
      </c>
      <c r="G18" s="252"/>
      <c r="H18" s="253">
        <v>55171361.869999997</v>
      </c>
      <c r="I18" s="250"/>
      <c r="J18" s="210">
        <v>51922</v>
      </c>
      <c r="K18" s="199"/>
    </row>
    <row r="19" spans="1:11" x14ac:dyDescent="0.2">
      <c r="A19" s="102" t="s">
        <v>117</v>
      </c>
      <c r="B19" s="201">
        <v>508</v>
      </c>
      <c r="C19" s="250"/>
      <c r="D19" s="253">
        <v>1303848799.4000001</v>
      </c>
      <c r="E19" s="250"/>
      <c r="F19" s="210">
        <v>980572</v>
      </c>
      <c r="G19" s="252"/>
      <c r="H19" s="253">
        <v>36221953.090000004</v>
      </c>
      <c r="I19" s="250"/>
      <c r="J19" s="210">
        <v>27251</v>
      </c>
      <c r="K19" s="199"/>
    </row>
    <row r="20" spans="1:11" x14ac:dyDescent="0.2">
      <c r="A20" s="102" t="s">
        <v>119</v>
      </c>
      <c r="B20" s="201">
        <v>297</v>
      </c>
      <c r="C20" s="250"/>
      <c r="D20" s="253">
        <v>1039330172.6</v>
      </c>
      <c r="E20" s="250"/>
      <c r="F20" s="210">
        <v>1400427</v>
      </c>
      <c r="G20" s="252"/>
      <c r="H20" s="253">
        <v>29001872.66</v>
      </c>
      <c r="I20" s="250"/>
      <c r="J20" s="210">
        <v>39211</v>
      </c>
      <c r="K20" s="199"/>
    </row>
    <row r="21" spans="1:11" x14ac:dyDescent="0.2">
      <c r="A21" s="102" t="s">
        <v>50</v>
      </c>
      <c r="B21" s="201">
        <v>186</v>
      </c>
      <c r="C21" s="250"/>
      <c r="D21" s="253">
        <v>1811146573.2</v>
      </c>
      <c r="E21" s="250"/>
      <c r="F21" s="210">
        <v>2620000</v>
      </c>
      <c r="G21" s="252"/>
      <c r="H21" s="253">
        <v>49118570.219999999</v>
      </c>
      <c r="I21" s="250"/>
      <c r="J21" s="210">
        <v>73360</v>
      </c>
      <c r="K21" s="199"/>
    </row>
    <row r="22" spans="1:11" x14ac:dyDescent="0.2">
      <c r="A22" s="102" t="s">
        <v>54</v>
      </c>
      <c r="B22" s="201">
        <v>184</v>
      </c>
      <c r="C22" s="250"/>
      <c r="D22" s="253">
        <v>1150724517.4000001</v>
      </c>
      <c r="E22" s="250"/>
      <c r="F22" s="210">
        <v>2000000</v>
      </c>
      <c r="G22" s="252"/>
      <c r="H22" s="253">
        <v>32113026.890000001</v>
      </c>
      <c r="I22" s="250"/>
      <c r="J22" s="210">
        <v>56000</v>
      </c>
      <c r="K22" s="199"/>
    </row>
    <row r="23" spans="1:11" x14ac:dyDescent="0.2">
      <c r="A23" s="102" t="s">
        <v>120</v>
      </c>
      <c r="B23" s="201">
        <v>351</v>
      </c>
      <c r="C23" s="250"/>
      <c r="D23" s="253">
        <v>3703386297.3000002</v>
      </c>
      <c r="E23" s="250"/>
      <c r="F23" s="210">
        <v>3043673</v>
      </c>
      <c r="G23" s="252"/>
      <c r="H23" s="253">
        <v>103622163.8</v>
      </c>
      <c r="I23" s="250"/>
      <c r="J23" s="210">
        <v>85224</v>
      </c>
      <c r="K23" s="199"/>
    </row>
    <row r="24" spans="1:11" x14ac:dyDescent="0.2">
      <c r="A24" s="102" t="s">
        <v>52</v>
      </c>
      <c r="B24" s="201">
        <v>113</v>
      </c>
      <c r="C24" s="250"/>
      <c r="D24" s="253">
        <v>755739293.22000003</v>
      </c>
      <c r="E24" s="250"/>
      <c r="F24" s="210">
        <v>1500000</v>
      </c>
      <c r="G24" s="252"/>
      <c r="H24" s="253">
        <v>21107191.620000001</v>
      </c>
      <c r="I24" s="250"/>
      <c r="J24" s="210">
        <v>42000</v>
      </c>
      <c r="K24" s="199"/>
    </row>
    <row r="25" spans="1:11" x14ac:dyDescent="0.2">
      <c r="A25" s="50"/>
      <c r="B25" s="201"/>
      <c r="C25" s="250"/>
      <c r="D25" s="250"/>
      <c r="E25" s="250"/>
      <c r="F25" s="224"/>
      <c r="G25" s="252"/>
      <c r="H25" s="250"/>
      <c r="I25" s="250"/>
      <c r="J25" s="203"/>
      <c r="K25" s="199"/>
    </row>
    <row r="26" spans="1:11" x14ac:dyDescent="0.2">
      <c r="A26" s="99" t="s">
        <v>6</v>
      </c>
      <c r="B26" s="241">
        <f>SUM(B13:B24)</f>
        <v>7564</v>
      </c>
      <c r="C26" s="254"/>
      <c r="D26" s="254">
        <f>SUM(D13:D24)</f>
        <v>23776688834.440002</v>
      </c>
      <c r="E26" s="254"/>
      <c r="F26" s="226">
        <v>551875</v>
      </c>
      <c r="G26" s="255"/>
      <c r="H26" s="254">
        <f>SUM(H13:H24)</f>
        <v>659997211.87</v>
      </c>
      <c r="I26" s="254"/>
      <c r="J26" s="226">
        <v>15400</v>
      </c>
      <c r="K26" s="200"/>
    </row>
    <row r="27" spans="1:11" x14ac:dyDescent="0.2">
      <c r="I27" s="45"/>
      <c r="J27" s="45"/>
    </row>
    <row r="28" spans="1:11" x14ac:dyDescent="0.2">
      <c r="A28" s="320">
        <v>2023</v>
      </c>
      <c r="B28" s="321"/>
      <c r="C28" s="321"/>
      <c r="D28" s="321"/>
      <c r="E28" s="321"/>
      <c r="F28" s="321"/>
      <c r="G28" s="321"/>
      <c r="H28" s="321"/>
      <c r="I28" s="321"/>
      <c r="J28" s="321"/>
      <c r="K28" s="322"/>
    </row>
    <row r="29" spans="1:11" x14ac:dyDescent="0.2">
      <c r="A29" s="48"/>
      <c r="B29" s="123"/>
      <c r="C29" s="104"/>
      <c r="D29" s="298" t="s">
        <v>46</v>
      </c>
      <c r="E29" s="298"/>
      <c r="F29" s="298"/>
      <c r="G29" s="166"/>
      <c r="H29" s="298" t="s">
        <v>13</v>
      </c>
      <c r="I29" s="298"/>
      <c r="J29" s="298"/>
      <c r="K29" s="166"/>
    </row>
    <row r="30" spans="1:11" ht="27" customHeight="1" x14ac:dyDescent="0.2">
      <c r="A30" s="49" t="s">
        <v>11</v>
      </c>
      <c r="B30" s="117" t="s">
        <v>17</v>
      </c>
      <c r="C30" s="118"/>
      <c r="D30" s="169" t="s">
        <v>84</v>
      </c>
      <c r="E30" s="118"/>
      <c r="F30" s="118" t="s">
        <v>14</v>
      </c>
      <c r="G30" s="119"/>
      <c r="H30" s="118" t="s">
        <v>84</v>
      </c>
      <c r="I30" s="118"/>
      <c r="J30" s="118" t="s">
        <v>14</v>
      </c>
      <c r="K30" s="119"/>
    </row>
    <row r="31" spans="1:11" ht="12.75" customHeight="1" x14ac:dyDescent="0.2">
      <c r="A31" s="97"/>
      <c r="B31" s="128"/>
      <c r="C31" s="127"/>
      <c r="D31" s="127"/>
      <c r="E31" s="127"/>
      <c r="F31" s="127"/>
      <c r="G31" s="129"/>
      <c r="H31" s="127"/>
      <c r="I31" s="127"/>
      <c r="J31" s="127"/>
      <c r="K31" s="129"/>
    </row>
    <row r="32" spans="1:11" x14ac:dyDescent="0.2">
      <c r="A32" s="102" t="s">
        <v>112</v>
      </c>
      <c r="B32" s="201">
        <v>760</v>
      </c>
      <c r="C32" s="250"/>
      <c r="D32" s="250">
        <v>822425799.36000001</v>
      </c>
      <c r="E32" s="250"/>
      <c r="F32" s="203">
        <v>600000</v>
      </c>
      <c r="G32" s="252"/>
      <c r="H32" s="250">
        <v>22492823.239999998</v>
      </c>
      <c r="I32" s="250"/>
      <c r="J32" s="203">
        <v>16800</v>
      </c>
      <c r="K32" s="109"/>
    </row>
    <row r="33" spans="1:18" x14ac:dyDescent="0.2">
      <c r="A33" s="102" t="s">
        <v>113</v>
      </c>
      <c r="B33" s="201">
        <v>153</v>
      </c>
      <c r="C33" s="250"/>
      <c r="D33" s="253">
        <v>174436796.38999999</v>
      </c>
      <c r="E33" s="250"/>
      <c r="F33" s="210">
        <v>500000</v>
      </c>
      <c r="G33" s="252"/>
      <c r="H33" s="253">
        <v>4770276.17</v>
      </c>
      <c r="I33" s="250"/>
      <c r="J33" s="210">
        <v>14000</v>
      </c>
      <c r="K33" s="109"/>
    </row>
    <row r="34" spans="1:18" x14ac:dyDescent="0.2">
      <c r="A34" s="102" t="s">
        <v>114</v>
      </c>
      <c r="B34" s="201">
        <v>1187</v>
      </c>
      <c r="C34" s="250"/>
      <c r="D34" s="253">
        <v>1569651714.4000001</v>
      </c>
      <c r="E34" s="250"/>
      <c r="F34" s="210">
        <v>65512</v>
      </c>
      <c r="G34" s="252"/>
      <c r="H34" s="253">
        <v>43260528.619999997</v>
      </c>
      <c r="I34" s="250"/>
      <c r="J34" s="210">
        <v>1343</v>
      </c>
      <c r="K34" s="109"/>
    </row>
    <row r="35" spans="1:18" x14ac:dyDescent="0.2">
      <c r="A35" s="102" t="s">
        <v>115</v>
      </c>
      <c r="B35" s="201">
        <v>1822</v>
      </c>
      <c r="C35" s="250"/>
      <c r="D35" s="253">
        <v>1776124460.7</v>
      </c>
      <c r="E35" s="250"/>
      <c r="F35" s="210">
        <v>671250</v>
      </c>
      <c r="G35" s="252"/>
      <c r="H35" s="253">
        <v>48684995.439999998</v>
      </c>
      <c r="I35" s="250"/>
      <c r="J35" s="210">
        <v>18620</v>
      </c>
      <c r="K35" s="109"/>
      <c r="R35" s="58" t="s">
        <v>82</v>
      </c>
    </row>
    <row r="36" spans="1:18" x14ac:dyDescent="0.2">
      <c r="A36" s="102" t="s">
        <v>116</v>
      </c>
      <c r="B36" s="201">
        <v>932</v>
      </c>
      <c r="C36" s="250"/>
      <c r="D36" s="253">
        <v>4275229286.3000002</v>
      </c>
      <c r="E36" s="250"/>
      <c r="F36" s="210">
        <v>1000000</v>
      </c>
      <c r="G36" s="252"/>
      <c r="H36" s="253">
        <v>119178275.76000001</v>
      </c>
      <c r="I36" s="250"/>
      <c r="J36" s="210">
        <v>28000</v>
      </c>
      <c r="K36" s="109"/>
    </row>
    <row r="37" spans="1:18" x14ac:dyDescent="0.2">
      <c r="A37" s="102" t="s">
        <v>49</v>
      </c>
      <c r="B37" s="201">
        <v>259</v>
      </c>
      <c r="C37" s="250"/>
      <c r="D37" s="253">
        <v>1504671352.0999999</v>
      </c>
      <c r="E37" s="250"/>
      <c r="F37" s="210">
        <v>1500000</v>
      </c>
      <c r="G37" s="252"/>
      <c r="H37" s="253">
        <v>42040885.030000001</v>
      </c>
      <c r="I37" s="250"/>
      <c r="J37" s="210">
        <v>42000</v>
      </c>
      <c r="K37" s="109"/>
    </row>
    <row r="38" spans="1:18" x14ac:dyDescent="0.2">
      <c r="A38" s="102" t="s">
        <v>117</v>
      </c>
      <c r="B38" s="201">
        <v>536</v>
      </c>
      <c r="C38" s="250"/>
      <c r="D38" s="253">
        <v>1463265981.5999999</v>
      </c>
      <c r="E38" s="250"/>
      <c r="F38" s="210">
        <v>905000</v>
      </c>
      <c r="G38" s="252"/>
      <c r="H38" s="253">
        <v>40713920.07</v>
      </c>
      <c r="I38" s="250"/>
      <c r="J38" s="210">
        <v>25340</v>
      </c>
      <c r="K38" s="109"/>
    </row>
    <row r="39" spans="1:18" x14ac:dyDescent="0.2">
      <c r="A39" s="102" t="s">
        <v>119</v>
      </c>
      <c r="B39" s="201">
        <v>293</v>
      </c>
      <c r="C39" s="250"/>
      <c r="D39" s="253">
        <v>1352709084.5999999</v>
      </c>
      <c r="E39" s="250"/>
      <c r="F39" s="210">
        <v>1782000</v>
      </c>
      <c r="G39" s="252"/>
      <c r="H39" s="253">
        <v>37777163.890000001</v>
      </c>
      <c r="I39" s="250"/>
      <c r="J39" s="210">
        <v>49896</v>
      </c>
      <c r="K39" s="109"/>
      <c r="M39" s="183"/>
    </row>
    <row r="40" spans="1:18" x14ac:dyDescent="0.2">
      <c r="A40" s="102" t="s">
        <v>50</v>
      </c>
      <c r="B40" s="201">
        <v>209</v>
      </c>
      <c r="C40" s="250"/>
      <c r="D40" s="253">
        <v>1592528275.2</v>
      </c>
      <c r="E40" s="250"/>
      <c r="F40" s="210">
        <v>3000000</v>
      </c>
      <c r="G40" s="252"/>
      <c r="H40" s="253">
        <v>44545618.420000002</v>
      </c>
      <c r="I40" s="250"/>
      <c r="J40" s="210">
        <v>84000</v>
      </c>
      <c r="K40" s="109"/>
    </row>
    <row r="41" spans="1:18" x14ac:dyDescent="0.2">
      <c r="A41" s="102" t="s">
        <v>54</v>
      </c>
      <c r="B41" s="201">
        <v>199</v>
      </c>
      <c r="C41" s="250"/>
      <c r="D41" s="253">
        <v>1675685281.2</v>
      </c>
      <c r="E41" s="250"/>
      <c r="F41" s="210">
        <v>1952852</v>
      </c>
      <c r="G41" s="252"/>
      <c r="H41" s="253">
        <v>46844535.479999997</v>
      </c>
      <c r="I41" s="250"/>
      <c r="J41" s="210">
        <v>54681</v>
      </c>
      <c r="K41" s="109"/>
    </row>
    <row r="42" spans="1:18" x14ac:dyDescent="0.2">
      <c r="A42" s="102" t="s">
        <v>120</v>
      </c>
      <c r="B42" s="201">
        <v>373</v>
      </c>
      <c r="C42" s="250"/>
      <c r="D42" s="253">
        <v>4004819709.1999998</v>
      </c>
      <c r="E42" s="250"/>
      <c r="F42" s="210">
        <v>2900000</v>
      </c>
      <c r="G42" s="252"/>
      <c r="H42" s="253">
        <v>112052768.09999999</v>
      </c>
      <c r="I42" s="250"/>
      <c r="J42" s="210">
        <v>81200</v>
      </c>
      <c r="K42" s="109"/>
    </row>
    <row r="43" spans="1:18" x14ac:dyDescent="0.2">
      <c r="A43" s="102" t="s">
        <v>52</v>
      </c>
      <c r="B43" s="201">
        <v>128</v>
      </c>
      <c r="C43" s="250"/>
      <c r="D43" s="253">
        <v>620602670.27999997</v>
      </c>
      <c r="E43" s="250"/>
      <c r="F43" s="210">
        <v>1060488</v>
      </c>
      <c r="G43" s="252"/>
      <c r="H43" s="253">
        <v>17271532.120000001</v>
      </c>
      <c r="I43" s="250"/>
      <c r="J43" s="210">
        <v>28168</v>
      </c>
      <c r="K43" s="109"/>
    </row>
    <row r="44" spans="1:18" x14ac:dyDescent="0.2">
      <c r="A44" s="50"/>
      <c r="B44" s="201"/>
      <c r="C44" s="250"/>
      <c r="D44" s="250"/>
      <c r="E44" s="250"/>
      <c r="F44" s="224"/>
      <c r="G44" s="252"/>
      <c r="H44" s="250"/>
      <c r="I44" s="250"/>
      <c r="J44" s="203"/>
      <c r="K44" s="109"/>
    </row>
    <row r="45" spans="1:18" x14ac:dyDescent="0.2">
      <c r="A45" s="99" t="s">
        <v>6</v>
      </c>
      <c r="B45" s="241">
        <f>SUM(B32:B43)</f>
        <v>6851</v>
      </c>
      <c r="C45" s="254"/>
      <c r="D45" s="254">
        <f>SUM(D32:D43)</f>
        <v>20832150411.330002</v>
      </c>
      <c r="E45" s="254"/>
      <c r="F45" s="226">
        <v>700000</v>
      </c>
      <c r="G45" s="255"/>
      <c r="H45" s="254">
        <f>SUM(H32:H43)</f>
        <v>579633322.34000003</v>
      </c>
      <c r="I45" s="254"/>
      <c r="J45" s="226">
        <v>19600</v>
      </c>
      <c r="K45" s="110"/>
    </row>
    <row r="47" spans="1:18" x14ac:dyDescent="0.2">
      <c r="A47" s="320" t="s">
        <v>53</v>
      </c>
      <c r="B47" s="321"/>
      <c r="C47" s="321"/>
      <c r="D47" s="321"/>
      <c r="E47" s="321"/>
      <c r="F47" s="321"/>
      <c r="G47" s="321"/>
      <c r="H47" s="321"/>
      <c r="I47" s="321"/>
      <c r="J47" s="321"/>
      <c r="K47" s="322"/>
    </row>
    <row r="48" spans="1:18" x14ac:dyDescent="0.2">
      <c r="A48" s="48"/>
      <c r="B48" s="34"/>
      <c r="C48" s="105"/>
      <c r="D48" s="326" t="s">
        <v>46</v>
      </c>
      <c r="E48" s="326"/>
      <c r="F48" s="326"/>
      <c r="G48" s="172"/>
      <c r="H48" s="326" t="s">
        <v>13</v>
      </c>
      <c r="I48" s="326"/>
      <c r="J48" s="326"/>
      <c r="K48" s="103"/>
    </row>
    <row r="49" spans="1:11" ht="27" customHeight="1" x14ac:dyDescent="0.2">
      <c r="A49" s="49" t="s">
        <v>11</v>
      </c>
      <c r="B49" s="33" t="s">
        <v>17</v>
      </c>
      <c r="C49" s="169"/>
      <c r="D49" s="169" t="s">
        <v>85</v>
      </c>
      <c r="E49" s="169"/>
      <c r="F49" s="169" t="s">
        <v>14</v>
      </c>
      <c r="G49" s="170"/>
      <c r="H49" s="169" t="s">
        <v>85</v>
      </c>
      <c r="I49" s="118"/>
      <c r="J49" s="106" t="s">
        <v>14</v>
      </c>
      <c r="K49" s="170"/>
    </row>
    <row r="50" spans="1:11" ht="12.75" customHeight="1" x14ac:dyDescent="0.2">
      <c r="A50" s="97"/>
      <c r="B50" s="98"/>
      <c r="C50" s="127"/>
      <c r="D50" s="127"/>
      <c r="E50" s="127"/>
      <c r="F50" s="127"/>
      <c r="G50" s="129"/>
      <c r="H50" s="127"/>
      <c r="I50" s="127"/>
      <c r="J50" s="62"/>
      <c r="K50" s="129"/>
    </row>
    <row r="51" spans="1:11" x14ac:dyDescent="0.2">
      <c r="A51" s="102" t="s">
        <v>112</v>
      </c>
      <c r="B51" s="100">
        <f>(B13/B32-1)*100</f>
        <v>11.710526315789483</v>
      </c>
      <c r="C51" s="39" t="s">
        <v>40</v>
      </c>
      <c r="D51" s="100">
        <f t="shared" ref="D51:D62" si="0">(D13/D32-1)*100</f>
        <v>13.203255604882624</v>
      </c>
      <c r="E51" s="39" t="s">
        <v>40</v>
      </c>
      <c r="F51" s="100">
        <f t="shared" ref="F51:F62" si="1">(F13/F32-1)*100</f>
        <v>0</v>
      </c>
      <c r="G51" s="107" t="s">
        <v>40</v>
      </c>
      <c r="H51" s="100">
        <f>(H13/H32-1)*100</f>
        <v>14.36588037669566</v>
      </c>
      <c r="I51" s="39" t="s">
        <v>40</v>
      </c>
      <c r="J51" s="100">
        <f t="shared" ref="J51:J62" si="2">(J13/J32-1)*100</f>
        <v>0</v>
      </c>
      <c r="K51" s="107" t="s">
        <v>40</v>
      </c>
    </row>
    <row r="52" spans="1:11" x14ac:dyDescent="0.2">
      <c r="A52" s="102" t="s">
        <v>113</v>
      </c>
      <c r="B52" s="100">
        <f t="shared" ref="B52:B61" si="3">(B14/B33-1)*100</f>
        <v>-30.718954248366014</v>
      </c>
      <c r="C52" s="39"/>
      <c r="D52" s="100">
        <f t="shared" si="0"/>
        <v>-20.557505080422199</v>
      </c>
      <c r="E52" s="39"/>
      <c r="F52" s="100">
        <f t="shared" si="1"/>
        <v>-19.999999999999996</v>
      </c>
      <c r="G52" s="107"/>
      <c r="H52" s="100">
        <f t="shared" ref="H52:H64" si="4">(H14/H33-1)*100</f>
        <v>-20.526299843138851</v>
      </c>
      <c r="I52" s="39"/>
      <c r="J52" s="100">
        <f t="shared" si="2"/>
        <v>-41.428571428571423</v>
      </c>
      <c r="K52" s="107"/>
    </row>
    <row r="53" spans="1:11" x14ac:dyDescent="0.2">
      <c r="A53" s="102" t="s">
        <v>114</v>
      </c>
      <c r="B53" s="100">
        <f>(B15/B34-1)*100</f>
        <v>63.774220724515594</v>
      </c>
      <c r="C53" s="39"/>
      <c r="D53" s="100">
        <f t="shared" si="0"/>
        <v>122.11372586769555</v>
      </c>
      <c r="E53" s="39"/>
      <c r="F53" s="100">
        <f>(F15/F34-1)*100</f>
        <v>-10.717120527536938</v>
      </c>
      <c r="G53" s="107"/>
      <c r="H53" s="100">
        <f t="shared" si="4"/>
        <v>122.85162753519772</v>
      </c>
      <c r="I53" s="39"/>
      <c r="J53" s="100">
        <f>(J15/J34-1)*100</f>
        <v>-10.722263588979896</v>
      </c>
      <c r="K53" s="107"/>
    </row>
    <row r="54" spans="1:11" x14ac:dyDescent="0.2">
      <c r="A54" s="102" t="s">
        <v>115</v>
      </c>
      <c r="B54" s="100">
        <f t="shared" si="3"/>
        <v>0.38419319429199295</v>
      </c>
      <c r="C54" s="39"/>
      <c r="D54" s="100">
        <f t="shared" si="0"/>
        <v>0.52971389720581907</v>
      </c>
      <c r="E54" s="39"/>
      <c r="F54" s="100">
        <f t="shared" si="1"/>
        <v>4.2830540037243958</v>
      </c>
      <c r="G54" s="107"/>
      <c r="H54" s="100">
        <f t="shared" si="4"/>
        <v>0.46020178902166364</v>
      </c>
      <c r="I54" s="39"/>
      <c r="J54" s="100">
        <f t="shared" si="2"/>
        <v>5.2631578947368363</v>
      </c>
      <c r="K54" s="107"/>
    </row>
    <row r="55" spans="1:11" x14ac:dyDescent="0.2">
      <c r="A55" s="102" t="s">
        <v>116</v>
      </c>
      <c r="B55" s="256">
        <f t="shared" si="3"/>
        <v>3.3261802575107247</v>
      </c>
      <c r="C55" s="257"/>
      <c r="D55" s="256">
        <f t="shared" si="0"/>
        <v>33.274786464872072</v>
      </c>
      <c r="E55" s="257"/>
      <c r="F55" s="256">
        <f t="shared" si="1"/>
        <v>18.799999999999994</v>
      </c>
      <c r="G55" s="258"/>
      <c r="H55" s="256">
        <f t="shared" si="4"/>
        <v>33.254155287336062</v>
      </c>
      <c r="I55" s="257"/>
      <c r="J55" s="256">
        <f t="shared" si="2"/>
        <v>17.128571428571426</v>
      </c>
      <c r="K55" s="107"/>
    </row>
    <row r="56" spans="1:11" x14ac:dyDescent="0.2">
      <c r="A56" s="102" t="s">
        <v>49</v>
      </c>
      <c r="B56" s="256">
        <f t="shared" si="3"/>
        <v>-9.6525096525096554</v>
      </c>
      <c r="C56" s="257"/>
      <c r="D56" s="256">
        <f t="shared" si="0"/>
        <v>31.136677032238968</v>
      </c>
      <c r="E56" s="257"/>
      <c r="F56" s="256">
        <f>(F18/F37-1)*100</f>
        <v>23.624466666666667</v>
      </c>
      <c r="G56" s="258"/>
      <c r="H56" s="256">
        <f>(H18/H37-1)*100</f>
        <v>31.232636588478591</v>
      </c>
      <c r="I56" s="257"/>
      <c r="J56" s="256">
        <f t="shared" si="2"/>
        <v>23.623809523809513</v>
      </c>
      <c r="K56" s="107"/>
    </row>
    <row r="57" spans="1:11" x14ac:dyDescent="0.2">
      <c r="A57" s="102" t="s">
        <v>117</v>
      </c>
      <c r="B57" s="256">
        <f t="shared" si="3"/>
        <v>-5.2238805970149294</v>
      </c>
      <c r="C57" s="257"/>
      <c r="D57" s="256">
        <f t="shared" si="0"/>
        <v>-10.894614116955415</v>
      </c>
      <c r="E57" s="257"/>
      <c r="F57" s="256">
        <f t="shared" si="1"/>
        <v>8.3504972375690656</v>
      </c>
      <c r="G57" s="258"/>
      <c r="H57" s="256">
        <f t="shared" si="4"/>
        <v>-11.033000438859474</v>
      </c>
      <c r="I57" s="257"/>
      <c r="J57" s="256">
        <f>(J19/J38-1)*100</f>
        <v>7.5414364640884024</v>
      </c>
      <c r="K57" s="107"/>
    </row>
    <row r="58" spans="1:11" x14ac:dyDescent="0.2">
      <c r="A58" s="102" t="s">
        <v>119</v>
      </c>
      <c r="B58" s="256">
        <f t="shared" si="3"/>
        <v>1.3651877133105783</v>
      </c>
      <c r="C58" s="257"/>
      <c r="D58" s="256">
        <f t="shared" si="0"/>
        <v>-23.166763317233652</v>
      </c>
      <c r="E58" s="257"/>
      <c r="F58" s="256">
        <f t="shared" si="1"/>
        <v>-21.412626262626265</v>
      </c>
      <c r="G58" s="258"/>
      <c r="H58" s="256">
        <f t="shared" si="4"/>
        <v>-23.229089551433766</v>
      </c>
      <c r="I58" s="257"/>
      <c r="J58" s="256">
        <f t="shared" si="2"/>
        <v>-21.41454224787558</v>
      </c>
      <c r="K58" s="107"/>
    </row>
    <row r="59" spans="1:11" x14ac:dyDescent="0.2">
      <c r="A59" s="102" t="s">
        <v>50</v>
      </c>
      <c r="B59" s="256">
        <f t="shared" si="3"/>
        <v>-11.004784688995217</v>
      </c>
      <c r="C59" s="257"/>
      <c r="D59" s="256">
        <f t="shared" si="0"/>
        <v>13.727749855652927</v>
      </c>
      <c r="E59" s="257"/>
      <c r="F59" s="256">
        <f t="shared" si="1"/>
        <v>-12.666666666666671</v>
      </c>
      <c r="G59" s="258"/>
      <c r="H59" s="256">
        <f t="shared" si="4"/>
        <v>10.265772397374207</v>
      </c>
      <c r="I59" s="257"/>
      <c r="J59" s="256">
        <f t="shared" si="2"/>
        <v>-12.666666666666671</v>
      </c>
      <c r="K59" s="107"/>
    </row>
    <row r="60" spans="1:11" x14ac:dyDescent="0.2">
      <c r="A60" s="102" t="s">
        <v>54</v>
      </c>
      <c r="B60" s="100">
        <f t="shared" si="3"/>
        <v>-7.5376884422110546</v>
      </c>
      <c r="C60" s="39"/>
      <c r="D60" s="100">
        <f t="shared" si="0"/>
        <v>-31.328124063013941</v>
      </c>
      <c r="E60" s="39"/>
      <c r="F60" s="100">
        <f t="shared" si="1"/>
        <v>2.4143150633022969</v>
      </c>
      <c r="G60" s="107"/>
      <c r="H60" s="100">
        <f t="shared" si="4"/>
        <v>-31.447656464198538</v>
      </c>
      <c r="I60" s="39"/>
      <c r="J60" s="100">
        <f t="shared" si="2"/>
        <v>2.4121724182074145</v>
      </c>
      <c r="K60" s="107"/>
    </row>
    <row r="61" spans="1:11" x14ac:dyDescent="0.2">
      <c r="A61" s="102" t="s">
        <v>120</v>
      </c>
      <c r="B61" s="100">
        <f t="shared" si="3"/>
        <v>-5.8981233243967868</v>
      </c>
      <c r="C61" s="39"/>
      <c r="D61" s="100">
        <f t="shared" si="0"/>
        <v>-7.526766091555559</v>
      </c>
      <c r="E61" s="39"/>
      <c r="F61" s="100">
        <f t="shared" si="1"/>
        <v>4.9542413793103535</v>
      </c>
      <c r="G61" s="107"/>
      <c r="H61" s="100">
        <f t="shared" si="4"/>
        <v>-7.5237804857049344</v>
      </c>
      <c r="I61" s="39"/>
      <c r="J61" s="100">
        <f t="shared" si="2"/>
        <v>4.95566502463054</v>
      </c>
      <c r="K61" s="107"/>
    </row>
    <row r="62" spans="1:11" x14ac:dyDescent="0.2">
      <c r="A62" s="102" t="s">
        <v>52</v>
      </c>
      <c r="B62" s="100">
        <f>(B24/B43-1)*100</f>
        <v>-11.71875</v>
      </c>
      <c r="C62" s="39"/>
      <c r="D62" s="100">
        <f t="shared" si="0"/>
        <v>21.775063081670254</v>
      </c>
      <c r="E62" s="39"/>
      <c r="F62" s="100">
        <f t="shared" si="1"/>
        <v>41.444316201597765</v>
      </c>
      <c r="G62" s="107"/>
      <c r="H62" s="100">
        <f t="shared" si="4"/>
        <v>22.207986375212197</v>
      </c>
      <c r="I62" s="39"/>
      <c r="J62" s="100">
        <f t="shared" si="2"/>
        <v>49.105367793240553</v>
      </c>
      <c r="K62" s="107"/>
    </row>
    <row r="63" spans="1:11" x14ac:dyDescent="0.2">
      <c r="A63" s="50"/>
      <c r="B63" s="100"/>
      <c r="C63" s="39"/>
      <c r="D63" s="100"/>
      <c r="E63" s="39"/>
      <c r="F63" s="100"/>
      <c r="G63" s="107"/>
      <c r="H63" s="100"/>
      <c r="I63" s="39"/>
      <c r="J63" s="100"/>
      <c r="K63" s="107"/>
    </row>
    <row r="64" spans="1:11" x14ac:dyDescent="0.2">
      <c r="A64" s="99" t="s">
        <v>6</v>
      </c>
      <c r="B64" s="101">
        <f>(B26/B45-1)*100</f>
        <v>10.407239819004532</v>
      </c>
      <c r="C64" s="40" t="s">
        <v>40</v>
      </c>
      <c r="D64" s="101">
        <f>(D26/D45-1)*100</f>
        <v>14.134586996398379</v>
      </c>
      <c r="E64" s="40" t="s">
        <v>40</v>
      </c>
      <c r="F64" s="101">
        <f>(F26/F45-1)*100</f>
        <v>-21.160714285714288</v>
      </c>
      <c r="G64" s="108" t="s">
        <v>40</v>
      </c>
      <c r="H64" s="101">
        <f t="shared" si="4"/>
        <v>13.864608267441936</v>
      </c>
      <c r="I64" s="40" t="s">
        <v>40</v>
      </c>
      <c r="J64" s="101">
        <f>(J26/J45-1)*100</f>
        <v>-21.428571428571431</v>
      </c>
      <c r="K64" s="108" t="s">
        <v>40</v>
      </c>
    </row>
    <row r="65" spans="1:1" ht="6" customHeight="1" x14ac:dyDescent="0.2"/>
    <row r="67" spans="1:1" x14ac:dyDescent="0.2">
      <c r="A67" s="27"/>
    </row>
  </sheetData>
  <mergeCells count="16">
    <mergeCell ref="A1:J1"/>
    <mergeCell ref="A2:J2"/>
    <mergeCell ref="A4:J4"/>
    <mergeCell ref="A5:J5"/>
    <mergeCell ref="A6:J6"/>
    <mergeCell ref="A7:J7"/>
    <mergeCell ref="A8:J8"/>
    <mergeCell ref="A28:K28"/>
    <mergeCell ref="A9:K9"/>
    <mergeCell ref="D48:F48"/>
    <mergeCell ref="H48:J48"/>
    <mergeCell ref="D10:F10"/>
    <mergeCell ref="H10:J10"/>
    <mergeCell ref="D29:F29"/>
    <mergeCell ref="H29:J29"/>
    <mergeCell ref="A47:K47"/>
  </mergeCells>
  <printOptions horizontalCentered="1"/>
  <pageMargins left="0.7" right="0.7" top="0.75" bottom="0.75" header="0.3" footer="0.3"/>
  <pageSetup scale="83" orientation="portrait" horizontalDpi="4294967295" verticalDpi="4294967295" r:id="rId1"/>
  <ignoredErrors>
    <ignoredError sqref="A27:K27 A46:K49 K33:K34 A67:K67 B66:K66 A69:K69 B68:K68 A29:K30 B28:K28 K35:K45 K32 A25:A26 K23:K26 A63:K65 B58:K58 B51:K57 B59:K62 B31:K31 B50:K50 B12:K12 K16:K22 K13 B9:K9 K15 K14 A10:K11 A9 A12 A16:J22 A14:J14 A15:J15 A13:J13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FF99"/>
    <pageSetUpPr fitToPage="1"/>
  </sheetPr>
  <dimension ref="A1:E55"/>
  <sheetViews>
    <sheetView showGridLines="0" zoomScaleNormal="100" workbookViewId="0">
      <selection sqref="A1:E1"/>
    </sheetView>
  </sheetViews>
  <sheetFormatPr defaultRowHeight="12.75" x14ac:dyDescent="0.2"/>
  <cols>
    <col min="1" max="1" width="26.85546875" style="2" customWidth="1"/>
    <col min="2" max="2" width="13.7109375" style="2" customWidth="1"/>
    <col min="3" max="3" width="15.5703125" style="2" customWidth="1"/>
    <col min="4" max="4" width="13.7109375" style="2" customWidth="1"/>
    <col min="5" max="5" width="29.140625" style="2" bestFit="1" customWidth="1"/>
    <col min="6" max="16384" width="9.140625" style="2"/>
  </cols>
  <sheetData>
    <row r="1" spans="1:5" ht="15.75" x14ac:dyDescent="0.25">
      <c r="A1" s="296" t="s">
        <v>55</v>
      </c>
      <c r="B1" s="296"/>
      <c r="C1" s="296"/>
      <c r="D1" s="296"/>
      <c r="E1" s="296"/>
    </row>
    <row r="2" spans="1:5" ht="15.75" x14ac:dyDescent="0.25">
      <c r="A2" s="296" t="s">
        <v>121</v>
      </c>
      <c r="B2" s="296"/>
      <c r="C2" s="296"/>
      <c r="D2" s="296"/>
      <c r="E2" s="296"/>
    </row>
    <row r="3" spans="1:5" x14ac:dyDescent="0.2">
      <c r="A3" s="41"/>
      <c r="B3" s="58"/>
      <c r="C3" s="58"/>
      <c r="D3" s="58"/>
      <c r="E3" s="58"/>
    </row>
    <row r="4" spans="1:5" ht="15.75" x14ac:dyDescent="0.25">
      <c r="A4" s="296" t="s">
        <v>73</v>
      </c>
      <c r="B4" s="296"/>
      <c r="C4" s="296"/>
      <c r="D4" s="296"/>
      <c r="E4" s="296"/>
    </row>
    <row r="5" spans="1:5" ht="15.75" x14ac:dyDescent="0.25">
      <c r="A5" s="296" t="s">
        <v>74</v>
      </c>
      <c r="B5" s="296"/>
      <c r="C5" s="296"/>
      <c r="D5" s="296"/>
      <c r="E5" s="296"/>
    </row>
    <row r="6" spans="1:5" ht="15.75" x14ac:dyDescent="0.25">
      <c r="A6" s="296" t="s">
        <v>75</v>
      </c>
      <c r="B6" s="296"/>
      <c r="C6" s="296"/>
      <c r="D6" s="296"/>
      <c r="E6" s="296"/>
    </row>
    <row r="7" spans="1:5" ht="15" x14ac:dyDescent="0.25">
      <c r="A7" s="174"/>
    </row>
    <row r="8" spans="1:5" x14ac:dyDescent="0.2">
      <c r="A8" s="327" t="s">
        <v>5</v>
      </c>
      <c r="B8" s="328"/>
      <c r="C8" s="328"/>
      <c r="D8" s="328"/>
      <c r="E8" s="329"/>
    </row>
    <row r="9" spans="1:5" ht="25.5" x14ac:dyDescent="0.2">
      <c r="A9" s="51" t="s">
        <v>48</v>
      </c>
      <c r="B9" s="162" t="s">
        <v>7</v>
      </c>
      <c r="C9" s="111" t="s">
        <v>46</v>
      </c>
      <c r="D9" s="111" t="s">
        <v>89</v>
      </c>
      <c r="E9" s="163" t="s">
        <v>11</v>
      </c>
    </row>
    <row r="10" spans="1:5" x14ac:dyDescent="0.2">
      <c r="A10" s="52"/>
      <c r="C10" s="112"/>
      <c r="D10" s="112"/>
      <c r="E10" s="53"/>
    </row>
    <row r="11" spans="1:5" ht="12.75" customHeight="1" x14ac:dyDescent="0.2">
      <c r="A11" s="21" t="s">
        <v>94</v>
      </c>
      <c r="B11" s="2" t="s">
        <v>0</v>
      </c>
      <c r="C11" s="113">
        <v>39500000</v>
      </c>
      <c r="D11" s="113">
        <v>859095</v>
      </c>
      <c r="E11" s="54" t="s">
        <v>101</v>
      </c>
    </row>
    <row r="12" spans="1:5" ht="12.75" customHeight="1" x14ac:dyDescent="0.2">
      <c r="A12" s="21" t="s">
        <v>94</v>
      </c>
      <c r="B12" s="2" t="s">
        <v>0</v>
      </c>
      <c r="C12" s="113">
        <v>22425000</v>
      </c>
      <c r="D12" s="113">
        <v>487713.75</v>
      </c>
      <c r="E12" s="54" t="s">
        <v>101</v>
      </c>
    </row>
    <row r="13" spans="1:5" ht="12.75" customHeight="1" x14ac:dyDescent="0.2">
      <c r="A13" s="21" t="s">
        <v>153</v>
      </c>
      <c r="B13" s="2" t="s">
        <v>0</v>
      </c>
      <c r="C13" s="113">
        <v>20000000</v>
      </c>
      <c r="D13" s="113">
        <v>434970</v>
      </c>
      <c r="E13" s="54" t="s">
        <v>93</v>
      </c>
    </row>
    <row r="14" spans="1:5" ht="12.75" customHeight="1" x14ac:dyDescent="0.2">
      <c r="A14" s="21" t="s">
        <v>123</v>
      </c>
      <c r="B14" s="2" t="s">
        <v>0</v>
      </c>
      <c r="C14" s="113">
        <v>20000000</v>
      </c>
      <c r="D14" s="113">
        <v>434970</v>
      </c>
      <c r="E14" s="54" t="s">
        <v>93</v>
      </c>
    </row>
    <row r="15" spans="1:5" ht="12.75" customHeight="1" x14ac:dyDescent="0.2">
      <c r="A15" s="21" t="s">
        <v>124</v>
      </c>
      <c r="B15" s="2" t="s">
        <v>0</v>
      </c>
      <c r="C15" s="113">
        <v>19800000</v>
      </c>
      <c r="D15" s="113">
        <v>430620</v>
      </c>
      <c r="E15" s="54" t="s">
        <v>101</v>
      </c>
    </row>
    <row r="16" spans="1:5" ht="12.75" customHeight="1" x14ac:dyDescent="0.2">
      <c r="A16" s="21" t="s">
        <v>125</v>
      </c>
      <c r="B16" s="2" t="s">
        <v>0</v>
      </c>
      <c r="C16" s="113">
        <v>19175126</v>
      </c>
      <c r="D16" s="113">
        <v>417028.43</v>
      </c>
      <c r="E16" s="54" t="s">
        <v>93</v>
      </c>
    </row>
    <row r="17" spans="1:5" ht="12.75" customHeight="1" x14ac:dyDescent="0.2">
      <c r="A17" s="21" t="s">
        <v>132</v>
      </c>
      <c r="B17" s="2" t="s">
        <v>0</v>
      </c>
      <c r="C17" s="113">
        <v>18200000</v>
      </c>
      <c r="D17" s="113">
        <v>395820</v>
      </c>
      <c r="E17" s="54" t="s">
        <v>101</v>
      </c>
    </row>
    <row r="18" spans="1:5" ht="12.75" customHeight="1" x14ac:dyDescent="0.2">
      <c r="A18" s="21" t="s">
        <v>126</v>
      </c>
      <c r="B18" s="2" t="s">
        <v>0</v>
      </c>
      <c r="C18" s="113">
        <v>16408000</v>
      </c>
      <c r="D18" s="113">
        <v>356844</v>
      </c>
      <c r="E18" s="54" t="s">
        <v>93</v>
      </c>
    </row>
    <row r="19" spans="1:5" ht="12.75" customHeight="1" x14ac:dyDescent="0.2">
      <c r="A19" s="21" t="s">
        <v>94</v>
      </c>
      <c r="B19" s="2" t="s">
        <v>0</v>
      </c>
      <c r="C19" s="113">
        <v>16275000</v>
      </c>
      <c r="D19" s="113">
        <v>353951.25</v>
      </c>
      <c r="E19" s="54" t="s">
        <v>101</v>
      </c>
    </row>
    <row r="20" spans="1:5" ht="12.75" customHeight="1" x14ac:dyDescent="0.2">
      <c r="A20" s="21" t="s">
        <v>95</v>
      </c>
      <c r="B20" s="2" t="s">
        <v>0</v>
      </c>
      <c r="C20" s="113">
        <v>15000000</v>
      </c>
      <c r="D20" s="113">
        <v>326220</v>
      </c>
      <c r="E20" s="54" t="s">
        <v>101</v>
      </c>
    </row>
    <row r="21" spans="1:5" ht="12.75" customHeight="1" x14ac:dyDescent="0.2">
      <c r="A21" s="21" t="s">
        <v>127</v>
      </c>
      <c r="B21" s="2" t="s">
        <v>0</v>
      </c>
      <c r="C21" s="113">
        <v>14950000</v>
      </c>
      <c r="D21" s="113">
        <v>325132.5</v>
      </c>
      <c r="E21" s="54" t="s">
        <v>101</v>
      </c>
    </row>
    <row r="22" spans="1:5" ht="12.75" customHeight="1" x14ac:dyDescent="0.2">
      <c r="A22" s="21" t="s">
        <v>77</v>
      </c>
      <c r="B22" s="2" t="s">
        <v>0</v>
      </c>
      <c r="C22" s="113">
        <v>14100000</v>
      </c>
      <c r="D22" s="113">
        <v>306645</v>
      </c>
      <c r="E22" s="54" t="s">
        <v>101</v>
      </c>
    </row>
    <row r="23" spans="1:5" ht="12.75" customHeight="1" x14ac:dyDescent="0.2">
      <c r="A23" s="21" t="s">
        <v>128</v>
      </c>
      <c r="B23" s="2" t="s">
        <v>0</v>
      </c>
      <c r="C23" s="113">
        <v>14000000</v>
      </c>
      <c r="D23" s="113">
        <v>304500</v>
      </c>
      <c r="E23" s="54" t="s">
        <v>93</v>
      </c>
    </row>
    <row r="24" spans="1:5" ht="12.75" customHeight="1" x14ac:dyDescent="0.2">
      <c r="A24" s="21" t="s">
        <v>129</v>
      </c>
      <c r="B24" s="2" t="s">
        <v>0</v>
      </c>
      <c r="C24" s="113">
        <v>13875000</v>
      </c>
      <c r="D24" s="113">
        <v>301751.25</v>
      </c>
      <c r="E24" s="54" t="s">
        <v>93</v>
      </c>
    </row>
    <row r="25" spans="1:5" ht="12.75" customHeight="1" x14ac:dyDescent="0.2">
      <c r="A25" s="21" t="s">
        <v>124</v>
      </c>
      <c r="B25" s="2" t="s">
        <v>0</v>
      </c>
      <c r="C25" s="113">
        <v>13665000</v>
      </c>
      <c r="D25" s="113">
        <v>297183.75</v>
      </c>
      <c r="E25" s="54" t="s">
        <v>101</v>
      </c>
    </row>
    <row r="26" spans="1:5" ht="12.75" customHeight="1" x14ac:dyDescent="0.2">
      <c r="A26" s="21" t="s">
        <v>124</v>
      </c>
      <c r="B26" s="2" t="s">
        <v>0</v>
      </c>
      <c r="C26" s="113">
        <v>13600000</v>
      </c>
      <c r="D26" s="113">
        <v>295770</v>
      </c>
      <c r="E26" s="54" t="s">
        <v>101</v>
      </c>
    </row>
    <row r="27" spans="1:5" ht="12.75" customHeight="1" x14ac:dyDescent="0.2">
      <c r="A27" s="21" t="s">
        <v>130</v>
      </c>
      <c r="B27" s="2" t="s">
        <v>0</v>
      </c>
      <c r="C27" s="113">
        <v>13050000</v>
      </c>
      <c r="D27" s="113">
        <v>283807.5</v>
      </c>
      <c r="E27" s="54" t="s">
        <v>101</v>
      </c>
    </row>
    <row r="28" spans="1:5" ht="12.75" customHeight="1" x14ac:dyDescent="0.2">
      <c r="A28" s="21" t="s">
        <v>154</v>
      </c>
      <c r="B28" s="2" t="s">
        <v>0</v>
      </c>
      <c r="C28" s="113">
        <v>12950000</v>
      </c>
      <c r="D28" s="113">
        <v>281632.5</v>
      </c>
      <c r="E28" s="54" t="s">
        <v>101</v>
      </c>
    </row>
    <row r="29" spans="1:5" ht="12.75" customHeight="1" x14ac:dyDescent="0.2">
      <c r="A29" s="21" t="s">
        <v>79</v>
      </c>
      <c r="B29" s="2" t="s">
        <v>0</v>
      </c>
      <c r="C29" s="113">
        <v>12500000</v>
      </c>
      <c r="D29" s="113">
        <v>271845</v>
      </c>
      <c r="E29" s="54" t="s">
        <v>101</v>
      </c>
    </row>
    <row r="30" spans="1:5" ht="12.75" customHeight="1" x14ac:dyDescent="0.2">
      <c r="A30" s="21" t="s">
        <v>131</v>
      </c>
      <c r="B30" s="2" t="s">
        <v>0</v>
      </c>
      <c r="C30" s="113">
        <v>12000000</v>
      </c>
      <c r="D30" s="113">
        <v>260970</v>
      </c>
      <c r="E30" s="54" t="s">
        <v>93</v>
      </c>
    </row>
    <row r="31" spans="1:5" x14ac:dyDescent="0.2">
      <c r="A31" s="52"/>
      <c r="C31" s="112"/>
      <c r="D31" s="112"/>
      <c r="E31" s="53"/>
    </row>
    <row r="32" spans="1:5" x14ac:dyDescent="0.2">
      <c r="A32" s="327" t="s">
        <v>4</v>
      </c>
      <c r="B32" s="328"/>
      <c r="C32" s="328"/>
      <c r="D32" s="328"/>
      <c r="E32" s="329"/>
    </row>
    <row r="33" spans="1:5" x14ac:dyDescent="0.2">
      <c r="A33" s="55"/>
      <c r="E33" s="56"/>
    </row>
    <row r="34" spans="1:5" ht="12.75" customHeight="1" x14ac:dyDescent="0.2">
      <c r="A34" s="161" t="s">
        <v>140</v>
      </c>
      <c r="B34" s="58" t="s">
        <v>0</v>
      </c>
      <c r="C34" s="113">
        <v>1731614887.01</v>
      </c>
      <c r="D34" s="113">
        <v>48485217.210000001</v>
      </c>
      <c r="E34" s="22" t="s">
        <v>102</v>
      </c>
    </row>
    <row r="35" spans="1:5" ht="12.75" customHeight="1" x14ac:dyDescent="0.2">
      <c r="A35" s="161" t="s">
        <v>141</v>
      </c>
      <c r="B35" s="58" t="s">
        <v>3</v>
      </c>
      <c r="C35" s="113">
        <v>364496750</v>
      </c>
      <c r="D35" s="113">
        <v>10205907.609999999</v>
      </c>
      <c r="E35" s="22" t="s">
        <v>51</v>
      </c>
    </row>
    <row r="36" spans="1:5" ht="12.75" customHeight="1" x14ac:dyDescent="0.2">
      <c r="A36" s="161" t="s">
        <v>133</v>
      </c>
      <c r="B36" s="58" t="s">
        <v>0</v>
      </c>
      <c r="C36" s="113">
        <v>271696889.70999998</v>
      </c>
      <c r="D36" s="113">
        <v>7607513.21</v>
      </c>
      <c r="E36" s="22" t="s">
        <v>118</v>
      </c>
    </row>
    <row r="37" spans="1:5" ht="12.75" customHeight="1" x14ac:dyDescent="0.2">
      <c r="A37" s="161" t="s">
        <v>142</v>
      </c>
      <c r="B37" s="58" t="s">
        <v>1</v>
      </c>
      <c r="C37" s="113">
        <v>218600000</v>
      </c>
      <c r="D37" s="113">
        <v>6120800</v>
      </c>
      <c r="E37" s="22" t="s">
        <v>134</v>
      </c>
    </row>
    <row r="38" spans="1:5" ht="12.75" customHeight="1" x14ac:dyDescent="0.2">
      <c r="A38" s="57" t="s">
        <v>149</v>
      </c>
      <c r="B38" s="58" t="s">
        <v>0</v>
      </c>
      <c r="C38" s="113">
        <v>216000000</v>
      </c>
      <c r="D38" s="113">
        <v>6048000</v>
      </c>
      <c r="E38" s="184" t="s">
        <v>102</v>
      </c>
    </row>
    <row r="39" spans="1:5" ht="12.75" customHeight="1" x14ac:dyDescent="0.2">
      <c r="A39" s="161" t="s">
        <v>143</v>
      </c>
      <c r="B39" s="58" t="s">
        <v>3</v>
      </c>
      <c r="C39" s="113">
        <v>195000000</v>
      </c>
      <c r="D39" s="113">
        <v>3909500</v>
      </c>
      <c r="E39" s="22" t="s">
        <v>135</v>
      </c>
    </row>
    <row r="40" spans="1:5" ht="12.75" customHeight="1" x14ac:dyDescent="0.2">
      <c r="A40" s="161" t="s">
        <v>96</v>
      </c>
      <c r="B40" s="58" t="s">
        <v>2</v>
      </c>
      <c r="C40" s="113">
        <v>178596440.77000001</v>
      </c>
      <c r="D40" s="113">
        <v>5000699.2</v>
      </c>
      <c r="E40" s="22" t="s">
        <v>134</v>
      </c>
    </row>
    <row r="41" spans="1:5" ht="12.75" customHeight="1" x14ac:dyDescent="0.2">
      <c r="A41" s="57" t="s">
        <v>150</v>
      </c>
      <c r="B41" s="58" t="s">
        <v>0</v>
      </c>
      <c r="C41" s="113">
        <v>175919290</v>
      </c>
      <c r="D41" s="113">
        <v>4925740.41</v>
      </c>
      <c r="E41" s="22" t="s">
        <v>134</v>
      </c>
    </row>
    <row r="42" spans="1:5" ht="12.75" customHeight="1" x14ac:dyDescent="0.2">
      <c r="A42" s="161" t="s">
        <v>144</v>
      </c>
      <c r="B42" s="58" t="s">
        <v>2</v>
      </c>
      <c r="C42" s="113">
        <v>144133000</v>
      </c>
      <c r="D42" s="113">
        <v>4035724</v>
      </c>
      <c r="E42" s="22" t="s">
        <v>98</v>
      </c>
    </row>
    <row r="43" spans="1:5" ht="12.75" customHeight="1" x14ac:dyDescent="0.2">
      <c r="A43" s="57" t="s">
        <v>94</v>
      </c>
      <c r="B43" s="58" t="s">
        <v>0</v>
      </c>
      <c r="C43" s="113">
        <v>133514229.5</v>
      </c>
      <c r="D43" s="113">
        <v>3738397.6</v>
      </c>
      <c r="E43" s="22" t="s">
        <v>47</v>
      </c>
    </row>
    <row r="44" spans="1:5" ht="12.75" customHeight="1" x14ac:dyDescent="0.2">
      <c r="A44" s="161" t="s">
        <v>151</v>
      </c>
      <c r="B44" s="58" t="s">
        <v>0</v>
      </c>
      <c r="C44" s="113">
        <v>122776405</v>
      </c>
      <c r="D44" s="113">
        <v>3437739.2</v>
      </c>
      <c r="E44" s="22" t="s">
        <v>118</v>
      </c>
    </row>
    <row r="45" spans="1:5" ht="12.75" customHeight="1" x14ac:dyDescent="0.2">
      <c r="A45" s="57" t="s">
        <v>145</v>
      </c>
      <c r="B45" s="58" t="s">
        <v>0</v>
      </c>
      <c r="C45" s="113">
        <v>120457043</v>
      </c>
      <c r="D45" s="113">
        <v>3372796</v>
      </c>
      <c r="E45" s="22" t="s">
        <v>136</v>
      </c>
    </row>
    <row r="46" spans="1:5" ht="12.75" customHeight="1" x14ac:dyDescent="0.2">
      <c r="A46" s="161" t="s">
        <v>133</v>
      </c>
      <c r="B46" s="58" t="s">
        <v>0</v>
      </c>
      <c r="C46" s="113">
        <v>119823110.29000001</v>
      </c>
      <c r="D46" s="113">
        <v>3355046.81</v>
      </c>
      <c r="E46" s="22" t="s">
        <v>134</v>
      </c>
    </row>
    <row r="47" spans="1:5" ht="12.75" customHeight="1" x14ac:dyDescent="0.2">
      <c r="A47" s="161" t="s">
        <v>106</v>
      </c>
      <c r="B47" s="58" t="s">
        <v>2</v>
      </c>
      <c r="C47" s="113">
        <v>118500000</v>
      </c>
      <c r="D47" s="113">
        <v>3318000</v>
      </c>
      <c r="E47" s="22" t="s">
        <v>134</v>
      </c>
    </row>
    <row r="48" spans="1:5" ht="12.75" customHeight="1" x14ac:dyDescent="0.2">
      <c r="A48" s="161" t="s">
        <v>146</v>
      </c>
      <c r="B48" s="58" t="s">
        <v>1</v>
      </c>
      <c r="C48" s="113">
        <v>112319200</v>
      </c>
      <c r="D48" s="113">
        <v>3144937.6</v>
      </c>
      <c r="E48" s="22" t="s">
        <v>137</v>
      </c>
    </row>
    <row r="49" spans="1:5" ht="12.75" customHeight="1" x14ac:dyDescent="0.2">
      <c r="A49" s="161" t="s">
        <v>147</v>
      </c>
      <c r="B49" s="58" t="s">
        <v>0</v>
      </c>
      <c r="C49" s="113">
        <v>110000000</v>
      </c>
      <c r="D49" s="113">
        <v>3080000</v>
      </c>
      <c r="E49" s="22" t="s">
        <v>135</v>
      </c>
    </row>
    <row r="50" spans="1:5" ht="12.75" customHeight="1" x14ac:dyDescent="0.2">
      <c r="A50" s="161" t="s">
        <v>152</v>
      </c>
      <c r="B50" s="58" t="s">
        <v>0</v>
      </c>
      <c r="C50" s="113">
        <v>108902726.19</v>
      </c>
      <c r="D50" s="113">
        <v>3049275.61</v>
      </c>
      <c r="E50" s="22" t="s">
        <v>51</v>
      </c>
    </row>
    <row r="51" spans="1:5" ht="12.75" customHeight="1" x14ac:dyDescent="0.2">
      <c r="A51" s="161" t="s">
        <v>148</v>
      </c>
      <c r="B51" s="58" t="s">
        <v>2</v>
      </c>
      <c r="C51" s="113">
        <v>99750000</v>
      </c>
      <c r="D51" s="113">
        <v>2793000</v>
      </c>
      <c r="E51" s="22" t="s">
        <v>105</v>
      </c>
    </row>
    <row r="52" spans="1:5" ht="12.75" customHeight="1" x14ac:dyDescent="0.2">
      <c r="A52" s="161" t="s">
        <v>138</v>
      </c>
      <c r="B52" s="58" t="s">
        <v>2</v>
      </c>
      <c r="C52" s="113">
        <v>98280068.329999998</v>
      </c>
      <c r="D52" s="113">
        <v>2751842.81</v>
      </c>
      <c r="E52" s="22" t="s">
        <v>51</v>
      </c>
    </row>
    <row r="53" spans="1:5" ht="12.75" customHeight="1" x14ac:dyDescent="0.2">
      <c r="A53" s="191" t="s">
        <v>139</v>
      </c>
      <c r="B53" s="59" t="s">
        <v>0</v>
      </c>
      <c r="C53" s="114">
        <v>95953000</v>
      </c>
      <c r="D53" s="114">
        <v>2686684</v>
      </c>
      <c r="E53" s="74" t="s">
        <v>51</v>
      </c>
    </row>
    <row r="55" spans="1:5" x14ac:dyDescent="0.2">
      <c r="A55" s="2" t="s">
        <v>90</v>
      </c>
    </row>
  </sheetData>
  <mergeCells count="7">
    <mergeCell ref="A8:E8"/>
    <mergeCell ref="A32:E32"/>
    <mergeCell ref="A1:E1"/>
    <mergeCell ref="A2:E2"/>
    <mergeCell ref="A4:E4"/>
    <mergeCell ref="A5:E5"/>
    <mergeCell ref="A6:E6"/>
  </mergeCells>
  <pageMargins left="0.7" right="0.7" top="0.75" bottom="0.75" header="0.3" footer="0.3"/>
  <pageSetup scale="97" orientation="portrait" horizontalDpi="4294967295" verticalDpi="4294967295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83B1E6-41AF-489A-9F37-B023CA2608F6}">
  <sheetPr>
    <tabColor theme="3" tint="0.79998168889431442"/>
    <pageSetUpPr fitToPage="1"/>
  </sheetPr>
  <dimension ref="A1:I71"/>
  <sheetViews>
    <sheetView showGridLines="0" zoomScaleNormal="100" workbookViewId="0">
      <selection sqref="A1:F1"/>
    </sheetView>
  </sheetViews>
  <sheetFormatPr defaultColWidth="9.140625" defaultRowHeight="14.25" x14ac:dyDescent="0.2"/>
  <cols>
    <col min="1" max="1" width="8.5703125" style="189" customWidth="1"/>
    <col min="2" max="6" width="15.5703125" style="185" customWidth="1"/>
    <col min="7" max="7" width="4.42578125" style="185" customWidth="1"/>
    <col min="8" max="8" width="1.42578125" style="185" customWidth="1"/>
    <col min="9" max="9" width="3.7109375" style="185" customWidth="1"/>
    <col min="10" max="16384" width="9.140625" style="185"/>
  </cols>
  <sheetData>
    <row r="1" spans="1:9" ht="15.75" x14ac:dyDescent="0.25">
      <c r="A1" s="296" t="s">
        <v>55</v>
      </c>
      <c r="B1" s="296"/>
      <c r="C1" s="296"/>
      <c r="D1" s="296"/>
      <c r="E1" s="296"/>
      <c r="F1" s="296"/>
    </row>
    <row r="2" spans="1:9" x14ac:dyDescent="0.2">
      <c r="A2" s="41"/>
      <c r="B2" s="41"/>
      <c r="C2" s="41"/>
      <c r="D2" s="41"/>
      <c r="E2" s="41"/>
    </row>
    <row r="3" spans="1:9" ht="15.75" customHeight="1" x14ac:dyDescent="0.25">
      <c r="A3" s="296" t="s">
        <v>76</v>
      </c>
      <c r="B3" s="296"/>
      <c r="C3" s="296"/>
      <c r="D3" s="296"/>
      <c r="E3" s="296"/>
      <c r="F3" s="296"/>
    </row>
    <row r="4" spans="1:9" ht="15.75" customHeight="1" x14ac:dyDescent="0.25">
      <c r="A4" s="296" t="s">
        <v>60</v>
      </c>
      <c r="B4" s="296"/>
      <c r="C4" s="296"/>
      <c r="D4" s="296"/>
      <c r="E4" s="296"/>
      <c r="F4" s="296"/>
    </row>
    <row r="5" spans="1:9" ht="15.75" customHeight="1" x14ac:dyDescent="0.25">
      <c r="A5" s="319" t="s">
        <v>156</v>
      </c>
      <c r="B5" s="319"/>
      <c r="C5" s="319"/>
      <c r="D5" s="319"/>
      <c r="E5" s="319"/>
      <c r="F5" s="319"/>
    </row>
    <row r="6" spans="1:9" x14ac:dyDescent="0.2">
      <c r="H6" s="61"/>
      <c r="I6" s="61"/>
    </row>
    <row r="7" spans="1:9" x14ac:dyDescent="0.2">
      <c r="A7" s="320" t="s">
        <v>5</v>
      </c>
      <c r="B7" s="321"/>
      <c r="C7" s="321"/>
      <c r="D7" s="321"/>
      <c r="E7" s="321"/>
      <c r="F7" s="322"/>
      <c r="H7" s="58"/>
      <c r="I7" s="164"/>
    </row>
    <row r="8" spans="1:9" x14ac:dyDescent="0.2">
      <c r="A8" s="260"/>
      <c r="B8" s="164"/>
      <c r="C8" s="334" t="s">
        <v>31</v>
      </c>
      <c r="D8" s="335"/>
      <c r="E8" s="334" t="s">
        <v>13</v>
      </c>
      <c r="F8" s="335"/>
      <c r="H8" s="338"/>
      <c r="I8" s="336"/>
    </row>
    <row r="9" spans="1:9" x14ac:dyDescent="0.2">
      <c r="A9" s="330" t="s">
        <v>12</v>
      </c>
      <c r="B9" s="336" t="s">
        <v>17</v>
      </c>
      <c r="C9" s="145" t="s">
        <v>27</v>
      </c>
      <c r="D9" s="146"/>
      <c r="E9" s="145" t="s">
        <v>27</v>
      </c>
      <c r="F9" s="146"/>
      <c r="H9" s="338"/>
      <c r="I9" s="336"/>
    </row>
    <row r="10" spans="1:9" x14ac:dyDescent="0.2">
      <c r="A10" s="331"/>
      <c r="B10" s="337"/>
      <c r="C10" s="147" t="s">
        <v>28</v>
      </c>
      <c r="D10" s="148" t="s">
        <v>155</v>
      </c>
      <c r="E10" s="147" t="s">
        <v>28</v>
      </c>
      <c r="F10" s="148" t="s">
        <v>155</v>
      </c>
      <c r="H10" s="25"/>
      <c r="I10" s="265"/>
    </row>
    <row r="11" spans="1:9" x14ac:dyDescent="0.2">
      <c r="A11" s="149">
        <v>2015</v>
      </c>
      <c r="B11" s="265">
        <v>61059</v>
      </c>
      <c r="C11" s="78">
        <v>21373046178</v>
      </c>
      <c r="D11" s="79">
        <v>250000</v>
      </c>
      <c r="E11" s="68">
        <v>438972051</v>
      </c>
      <c r="F11" s="80">
        <v>4988</v>
      </c>
      <c r="H11" s="25"/>
      <c r="I11" s="265"/>
    </row>
    <row r="12" spans="1:9" x14ac:dyDescent="0.2">
      <c r="A12" s="149">
        <v>2016</v>
      </c>
      <c r="B12" s="265">
        <v>64010</v>
      </c>
      <c r="C12" s="266">
        <v>24458191753</v>
      </c>
      <c r="D12" s="267">
        <v>267000</v>
      </c>
      <c r="E12" s="266">
        <v>500664358</v>
      </c>
      <c r="F12" s="267">
        <v>5341</v>
      </c>
      <c r="H12" s="25"/>
      <c r="I12" s="265"/>
    </row>
    <row r="13" spans="1:9" x14ac:dyDescent="0.2">
      <c r="A13" s="149">
        <v>2017</v>
      </c>
      <c r="B13" s="265">
        <v>63662</v>
      </c>
      <c r="C13" s="266">
        <v>26462150394</v>
      </c>
      <c r="D13" s="267">
        <v>304000</v>
      </c>
      <c r="E13" s="266">
        <v>541442325</v>
      </c>
      <c r="F13" s="267">
        <v>6120</v>
      </c>
      <c r="H13" s="25"/>
      <c r="I13" s="265"/>
    </row>
    <row r="14" spans="1:9" x14ac:dyDescent="0.2">
      <c r="A14" s="149">
        <v>2018</v>
      </c>
      <c r="B14" s="265">
        <v>55198</v>
      </c>
      <c r="C14" s="266">
        <v>24708293816</v>
      </c>
      <c r="D14" s="267">
        <v>357500</v>
      </c>
      <c r="E14" s="266">
        <v>512099902</v>
      </c>
      <c r="F14" s="267">
        <v>7145</v>
      </c>
      <c r="H14" s="25"/>
      <c r="I14" s="265"/>
    </row>
    <row r="15" spans="1:9" x14ac:dyDescent="0.2">
      <c r="A15" s="149">
        <v>2019</v>
      </c>
      <c r="B15" s="265">
        <v>55513</v>
      </c>
      <c r="C15" s="266">
        <v>25106875197</v>
      </c>
      <c r="D15" s="267">
        <v>370000</v>
      </c>
      <c r="E15" s="266">
        <v>522104291</v>
      </c>
      <c r="F15" s="267">
        <v>7350</v>
      </c>
      <c r="H15" s="25"/>
      <c r="I15" s="265"/>
    </row>
    <row r="16" spans="1:9" x14ac:dyDescent="0.2">
      <c r="A16" s="149">
        <v>2020</v>
      </c>
      <c r="B16" s="265">
        <v>61623</v>
      </c>
      <c r="C16" s="266">
        <v>23917651954</v>
      </c>
      <c r="D16" s="267">
        <v>305500</v>
      </c>
      <c r="E16" s="266">
        <v>501112717</v>
      </c>
      <c r="F16" s="267">
        <v>6120</v>
      </c>
      <c r="H16" s="25"/>
      <c r="I16" s="265"/>
    </row>
    <row r="17" spans="1:9" x14ac:dyDescent="0.2">
      <c r="A17" s="149">
        <v>2021</v>
      </c>
      <c r="B17" s="265">
        <v>87779</v>
      </c>
      <c r="C17" s="266">
        <v>38905391846</v>
      </c>
      <c r="D17" s="267">
        <v>360000</v>
      </c>
      <c r="E17" s="266">
        <v>809879745</v>
      </c>
      <c r="F17" s="267">
        <v>7145</v>
      </c>
      <c r="H17" s="25"/>
      <c r="I17" s="265"/>
    </row>
    <row r="18" spans="1:9" x14ac:dyDescent="0.2">
      <c r="A18" s="149">
        <v>2022</v>
      </c>
      <c r="B18" s="265">
        <v>57009</v>
      </c>
      <c r="C18" s="269">
        <v>33352385480</v>
      </c>
      <c r="D18" s="267">
        <v>452000</v>
      </c>
      <c r="E18" s="269">
        <v>694361149</v>
      </c>
      <c r="F18" s="267">
        <v>9041</v>
      </c>
      <c r="H18" s="25"/>
      <c r="I18" s="265"/>
    </row>
    <row r="19" spans="1:9" x14ac:dyDescent="0.2">
      <c r="A19" s="149">
        <v>2023</v>
      </c>
      <c r="B19" s="265">
        <v>31360</v>
      </c>
      <c r="C19" s="269">
        <v>18513630992</v>
      </c>
      <c r="D19" s="267">
        <v>484000</v>
      </c>
      <c r="E19" s="269">
        <v>382562040</v>
      </c>
      <c r="F19" s="267">
        <v>9605</v>
      </c>
      <c r="H19" s="25"/>
      <c r="I19" s="265"/>
    </row>
    <row r="20" spans="1:9" x14ac:dyDescent="0.2">
      <c r="A20" s="43">
        <v>2024</v>
      </c>
      <c r="B20" s="270">
        <v>32954</v>
      </c>
      <c r="C20" s="271">
        <v>19277420425</v>
      </c>
      <c r="D20" s="272">
        <v>487500</v>
      </c>
      <c r="E20" s="271">
        <v>403638226</v>
      </c>
      <c r="F20" s="272">
        <v>9700</v>
      </c>
      <c r="H20" s="25"/>
      <c r="I20" s="265"/>
    </row>
    <row r="21" spans="1:9" x14ac:dyDescent="0.2">
      <c r="A21" s="26"/>
      <c r="B21" s="273"/>
      <c r="C21" s="271"/>
      <c r="D21" s="273"/>
      <c r="E21" s="271"/>
      <c r="F21" s="273"/>
      <c r="H21" s="25"/>
      <c r="I21" s="265"/>
    </row>
    <row r="22" spans="1:9" x14ac:dyDescent="0.2">
      <c r="A22" s="320" t="s">
        <v>4</v>
      </c>
      <c r="B22" s="321"/>
      <c r="C22" s="321"/>
      <c r="D22" s="321"/>
      <c r="E22" s="321"/>
      <c r="F22" s="322"/>
      <c r="H22" s="25"/>
      <c r="I22" s="265"/>
    </row>
    <row r="23" spans="1:9" x14ac:dyDescent="0.2">
      <c r="A23" s="21"/>
      <c r="B23" s="144"/>
      <c r="C23" s="334" t="s">
        <v>31</v>
      </c>
      <c r="D23" s="335"/>
      <c r="E23" s="334" t="s">
        <v>13</v>
      </c>
      <c r="F23" s="335"/>
      <c r="H23" s="25"/>
      <c r="I23" s="265"/>
    </row>
    <row r="24" spans="1:9" x14ac:dyDescent="0.2">
      <c r="A24" s="330" t="s">
        <v>12</v>
      </c>
      <c r="B24" s="336" t="s">
        <v>17</v>
      </c>
      <c r="C24" s="145" t="s">
        <v>27</v>
      </c>
      <c r="D24" s="47"/>
      <c r="E24" s="186" t="s">
        <v>27</v>
      </c>
      <c r="F24" s="187"/>
    </row>
    <row r="25" spans="1:9" x14ac:dyDescent="0.2">
      <c r="A25" s="331"/>
      <c r="B25" s="337"/>
      <c r="C25" s="147" t="s">
        <v>28</v>
      </c>
      <c r="D25" s="148" t="s">
        <v>155</v>
      </c>
      <c r="E25" s="188" t="s">
        <v>28</v>
      </c>
      <c r="F25" s="148" t="s">
        <v>155</v>
      </c>
    </row>
    <row r="26" spans="1:9" x14ac:dyDescent="0.2">
      <c r="A26" s="149">
        <v>2015</v>
      </c>
      <c r="B26" s="265">
        <v>15577</v>
      </c>
      <c r="C26" s="78">
        <v>54589988769</v>
      </c>
      <c r="D26" s="79">
        <v>800000</v>
      </c>
      <c r="E26" s="68">
        <v>1518329298</v>
      </c>
      <c r="F26" s="80">
        <v>22338</v>
      </c>
    </row>
    <row r="27" spans="1:9" x14ac:dyDescent="0.2">
      <c r="A27" s="149">
        <v>2016</v>
      </c>
      <c r="B27" s="265">
        <v>14016</v>
      </c>
      <c r="C27" s="266">
        <v>49902596176</v>
      </c>
      <c r="D27" s="267">
        <v>822887</v>
      </c>
      <c r="E27" s="266">
        <v>1388482179</v>
      </c>
      <c r="F27" s="267">
        <v>22959</v>
      </c>
    </row>
    <row r="28" spans="1:9" x14ac:dyDescent="0.2">
      <c r="A28" s="20">
        <v>2017</v>
      </c>
      <c r="B28" s="276">
        <v>13470</v>
      </c>
      <c r="C28" s="266">
        <v>41694007828</v>
      </c>
      <c r="D28" s="267">
        <v>750000</v>
      </c>
      <c r="E28" s="266">
        <v>1157277682</v>
      </c>
      <c r="F28" s="267">
        <v>21000</v>
      </c>
    </row>
    <row r="29" spans="1:9" x14ac:dyDescent="0.2">
      <c r="A29" s="20">
        <v>2018</v>
      </c>
      <c r="B29" s="276">
        <v>13062</v>
      </c>
      <c r="C29" s="266">
        <v>43174090057</v>
      </c>
      <c r="D29" s="267">
        <v>736415</v>
      </c>
      <c r="E29" s="266">
        <v>1196479343</v>
      </c>
      <c r="F29" s="267">
        <v>20580</v>
      </c>
    </row>
    <row r="30" spans="1:9" x14ac:dyDescent="0.2">
      <c r="A30" s="20">
        <v>2019</v>
      </c>
      <c r="B30" s="276">
        <v>11949</v>
      </c>
      <c r="C30" s="266">
        <v>42286289781</v>
      </c>
      <c r="D30" s="267">
        <v>750000</v>
      </c>
      <c r="E30" s="266">
        <v>1172036173</v>
      </c>
      <c r="F30" s="267">
        <v>21000</v>
      </c>
    </row>
    <row r="31" spans="1:9" x14ac:dyDescent="0.2">
      <c r="A31" s="20">
        <v>2020</v>
      </c>
      <c r="B31" s="276">
        <v>8895</v>
      </c>
      <c r="C31" s="266">
        <v>25797382389</v>
      </c>
      <c r="D31" s="267">
        <v>700000</v>
      </c>
      <c r="E31" s="266">
        <v>715435866</v>
      </c>
      <c r="F31" s="267">
        <v>19600</v>
      </c>
    </row>
    <row r="32" spans="1:9" x14ac:dyDescent="0.2">
      <c r="A32" s="20">
        <v>2021</v>
      </c>
      <c r="B32" s="276">
        <v>11288</v>
      </c>
      <c r="C32" s="266">
        <v>37994187055</v>
      </c>
      <c r="D32" s="267">
        <v>755345</v>
      </c>
      <c r="E32" s="266">
        <v>1053745969</v>
      </c>
      <c r="F32" s="267">
        <v>21000</v>
      </c>
    </row>
    <row r="33" spans="1:9" x14ac:dyDescent="0.2">
      <c r="A33" s="149">
        <v>2022</v>
      </c>
      <c r="B33" s="276">
        <v>11585</v>
      </c>
      <c r="C33" s="269">
        <v>38517780057</v>
      </c>
      <c r="D33" s="267">
        <v>800000</v>
      </c>
      <c r="E33" s="176">
        <v>1071228981</v>
      </c>
      <c r="F33" s="267">
        <v>22400</v>
      </c>
    </row>
    <row r="34" spans="1:9" x14ac:dyDescent="0.2">
      <c r="A34" s="149">
        <v>2023</v>
      </c>
      <c r="B34" s="276">
        <v>6851</v>
      </c>
      <c r="C34" s="269">
        <v>20832150411</v>
      </c>
      <c r="D34" s="267">
        <v>700000</v>
      </c>
      <c r="E34" s="176">
        <v>579633322</v>
      </c>
      <c r="F34" s="267">
        <v>19600</v>
      </c>
    </row>
    <row r="35" spans="1:9" x14ac:dyDescent="0.2">
      <c r="A35" s="43">
        <v>2024</v>
      </c>
      <c r="B35" s="275">
        <v>7564</v>
      </c>
      <c r="C35" s="271">
        <v>23776688834</v>
      </c>
      <c r="D35" s="272">
        <v>551875</v>
      </c>
      <c r="E35" s="271">
        <v>659997212</v>
      </c>
      <c r="F35" s="272">
        <v>15400</v>
      </c>
    </row>
    <row r="36" spans="1:9" x14ac:dyDescent="0.2">
      <c r="A36" s="58"/>
      <c r="B36" s="31"/>
      <c r="C36" s="31"/>
      <c r="D36" s="31"/>
      <c r="E36" s="31"/>
      <c r="F36" s="31"/>
    </row>
    <row r="37" spans="1:9" x14ac:dyDescent="0.2">
      <c r="A37" s="320" t="s">
        <v>10</v>
      </c>
      <c r="B37" s="321"/>
      <c r="C37" s="321"/>
      <c r="D37" s="321"/>
      <c r="E37" s="321"/>
      <c r="F37" s="322"/>
    </row>
    <row r="38" spans="1:9" x14ac:dyDescent="0.2">
      <c r="A38" s="21"/>
      <c r="B38" s="144"/>
      <c r="C38" s="334" t="s">
        <v>31</v>
      </c>
      <c r="D38" s="335"/>
      <c r="E38" s="334" t="s">
        <v>13</v>
      </c>
      <c r="F38" s="335"/>
    </row>
    <row r="39" spans="1:9" x14ac:dyDescent="0.2">
      <c r="A39" s="330" t="s">
        <v>12</v>
      </c>
      <c r="B39" s="332" t="s">
        <v>17</v>
      </c>
      <c r="C39" s="145" t="s">
        <v>27</v>
      </c>
      <c r="D39" s="146"/>
      <c r="E39" s="145" t="s">
        <v>27</v>
      </c>
      <c r="F39" s="146"/>
    </row>
    <row r="40" spans="1:9" s="189" customFormat="1" x14ac:dyDescent="0.2">
      <c r="A40" s="331"/>
      <c r="B40" s="333"/>
      <c r="C40" s="147" t="s">
        <v>28</v>
      </c>
      <c r="D40" s="148" t="s">
        <v>155</v>
      </c>
      <c r="E40" s="147" t="s">
        <v>28</v>
      </c>
      <c r="F40" s="148" t="s">
        <v>155</v>
      </c>
      <c r="G40" s="185"/>
      <c r="H40" s="185"/>
      <c r="I40" s="185"/>
    </row>
    <row r="41" spans="1:9" s="189" customFormat="1" x14ac:dyDescent="0.2">
      <c r="A41" s="149">
        <v>2015</v>
      </c>
      <c r="B41" s="265">
        <v>76636</v>
      </c>
      <c r="C41" s="78">
        <v>75963034946</v>
      </c>
      <c r="D41" s="79">
        <v>300000</v>
      </c>
      <c r="E41" s="68">
        <v>1957301349</v>
      </c>
      <c r="F41" s="80">
        <v>6120</v>
      </c>
      <c r="G41" s="185"/>
      <c r="H41" s="185"/>
      <c r="I41" s="185"/>
    </row>
    <row r="42" spans="1:9" s="189" customFormat="1" x14ac:dyDescent="0.2">
      <c r="A42" s="149">
        <v>2016</v>
      </c>
      <c r="B42" s="276">
        <v>78026</v>
      </c>
      <c r="C42" s="269">
        <v>74360787929</v>
      </c>
      <c r="D42" s="267">
        <v>316000</v>
      </c>
      <c r="E42" s="269">
        <v>1889146537</v>
      </c>
      <c r="F42" s="267">
        <v>6366</v>
      </c>
      <c r="G42" s="185"/>
      <c r="H42" s="185"/>
      <c r="I42" s="185"/>
    </row>
    <row r="43" spans="1:9" s="189" customFormat="1" x14ac:dyDescent="0.2">
      <c r="A43" s="149">
        <v>2017</v>
      </c>
      <c r="B43" s="276">
        <v>77132</v>
      </c>
      <c r="C43" s="269">
        <v>68156158222</v>
      </c>
      <c r="D43" s="267">
        <v>350000</v>
      </c>
      <c r="E43" s="269">
        <v>1698720007</v>
      </c>
      <c r="F43" s="267">
        <v>7019</v>
      </c>
      <c r="G43" s="185"/>
      <c r="H43" s="185"/>
      <c r="I43" s="185"/>
    </row>
    <row r="44" spans="1:9" s="189" customFormat="1" x14ac:dyDescent="0.2">
      <c r="A44" s="149">
        <v>2018</v>
      </c>
      <c r="B44" s="276">
        <v>68260</v>
      </c>
      <c r="C44" s="269">
        <v>67882383873</v>
      </c>
      <c r="D44" s="267">
        <v>395500</v>
      </c>
      <c r="E44" s="269">
        <v>1708579244</v>
      </c>
      <c r="F44" s="267">
        <v>7965</v>
      </c>
      <c r="G44" s="185"/>
      <c r="H44" s="185"/>
      <c r="I44" s="185"/>
    </row>
    <row r="45" spans="1:9" s="189" customFormat="1" x14ac:dyDescent="0.2">
      <c r="A45" s="149">
        <v>2019</v>
      </c>
      <c r="B45" s="276">
        <v>67462</v>
      </c>
      <c r="C45" s="269">
        <v>67393164978</v>
      </c>
      <c r="D45" s="267">
        <v>400000</v>
      </c>
      <c r="E45" s="269">
        <v>1694140465</v>
      </c>
      <c r="F45" s="267">
        <v>8170</v>
      </c>
      <c r="G45" s="185"/>
      <c r="H45" s="185"/>
      <c r="I45" s="185"/>
    </row>
    <row r="46" spans="1:9" s="189" customFormat="1" x14ac:dyDescent="0.2">
      <c r="A46" s="149">
        <v>2020</v>
      </c>
      <c r="B46" s="276">
        <v>70518</v>
      </c>
      <c r="C46" s="269">
        <v>49715034343</v>
      </c>
      <c r="D46" s="267">
        <v>340386</v>
      </c>
      <c r="E46" s="269">
        <v>1216548583</v>
      </c>
      <c r="F46" s="267">
        <v>6858</v>
      </c>
      <c r="G46" s="185"/>
      <c r="H46" s="185"/>
      <c r="I46" s="185"/>
    </row>
    <row r="47" spans="1:9" s="189" customFormat="1" ht="14.25" customHeight="1" x14ac:dyDescent="0.2">
      <c r="A47" s="149">
        <v>2021</v>
      </c>
      <c r="B47" s="276">
        <v>99067</v>
      </c>
      <c r="C47" s="269">
        <v>76899578902</v>
      </c>
      <c r="D47" s="267">
        <v>388000</v>
      </c>
      <c r="E47" s="269">
        <v>1863625715</v>
      </c>
      <c r="F47" s="267">
        <v>7694</v>
      </c>
      <c r="G47" s="185"/>
      <c r="H47" s="185"/>
      <c r="I47" s="185"/>
    </row>
    <row r="48" spans="1:9" x14ac:dyDescent="0.2">
      <c r="A48" s="149">
        <v>2022</v>
      </c>
      <c r="B48" s="277">
        <v>68594</v>
      </c>
      <c r="C48" s="269">
        <v>71870165537</v>
      </c>
      <c r="D48" s="267">
        <v>485000</v>
      </c>
      <c r="E48" s="269">
        <v>1765590130</v>
      </c>
      <c r="F48" s="267">
        <v>9708</v>
      </c>
    </row>
    <row r="49" spans="1:9" x14ac:dyDescent="0.2">
      <c r="A49" s="149">
        <v>2023</v>
      </c>
      <c r="B49" s="277">
        <v>38211</v>
      </c>
      <c r="C49" s="269">
        <v>39345781403</v>
      </c>
      <c r="D49" s="267">
        <v>499000</v>
      </c>
      <c r="E49" s="269">
        <v>962195363</v>
      </c>
      <c r="F49" s="267">
        <v>10015</v>
      </c>
    </row>
    <row r="50" spans="1:9" x14ac:dyDescent="0.2">
      <c r="A50" s="43">
        <v>2024</v>
      </c>
      <c r="B50" s="275">
        <f>B35+B20</f>
        <v>40518</v>
      </c>
      <c r="C50" s="271">
        <f>C35+C20</f>
        <v>43054109259</v>
      </c>
      <c r="D50" s="272">
        <v>495000</v>
      </c>
      <c r="E50" s="271">
        <f>E35+E20</f>
        <v>1063635438</v>
      </c>
      <c r="F50" s="272">
        <v>9933</v>
      </c>
    </row>
    <row r="51" spans="1:9" x14ac:dyDescent="0.2">
      <c r="A51" s="60"/>
      <c r="C51" s="190"/>
      <c r="E51" s="190"/>
    </row>
    <row r="52" spans="1:9" x14ac:dyDescent="0.2">
      <c r="C52" s="190"/>
      <c r="E52" s="190"/>
    </row>
    <row r="63" spans="1:9" s="189" customFormat="1" hidden="1" x14ac:dyDescent="0.2">
      <c r="B63" s="185"/>
      <c r="C63" s="185"/>
      <c r="D63" s="185"/>
      <c r="E63" s="185"/>
      <c r="F63" s="185"/>
      <c r="G63" s="185"/>
      <c r="H63" s="185"/>
      <c r="I63" s="185"/>
    </row>
    <row r="64" spans="1:9" s="189" customFormat="1" hidden="1" x14ac:dyDescent="0.2">
      <c r="B64" s="185"/>
      <c r="C64" s="185"/>
      <c r="D64" s="185"/>
      <c r="E64" s="185"/>
      <c r="F64" s="185"/>
      <c r="G64" s="185"/>
      <c r="H64" s="185"/>
      <c r="I64" s="185"/>
    </row>
    <row r="65" spans="2:9" s="189" customFormat="1" hidden="1" x14ac:dyDescent="0.2">
      <c r="B65" s="185"/>
      <c r="C65" s="185"/>
      <c r="D65" s="185"/>
      <c r="E65" s="185"/>
      <c r="F65" s="185"/>
      <c r="G65" s="185"/>
      <c r="H65" s="185"/>
      <c r="I65" s="185"/>
    </row>
    <row r="66" spans="2:9" s="189" customFormat="1" hidden="1" x14ac:dyDescent="0.2">
      <c r="B66" s="185"/>
      <c r="C66" s="185"/>
      <c r="D66" s="185"/>
      <c r="E66" s="185"/>
      <c r="F66" s="185"/>
      <c r="G66" s="185"/>
      <c r="H66" s="185"/>
      <c r="I66" s="185"/>
    </row>
    <row r="67" spans="2:9" s="189" customFormat="1" hidden="1" x14ac:dyDescent="0.2">
      <c r="B67" s="185"/>
      <c r="C67" s="185"/>
      <c r="D67" s="185"/>
      <c r="E67" s="185"/>
      <c r="F67" s="185"/>
      <c r="G67" s="185"/>
      <c r="H67" s="185"/>
      <c r="I67" s="185"/>
    </row>
    <row r="68" spans="2:9" s="189" customFormat="1" hidden="1" x14ac:dyDescent="0.2">
      <c r="B68" s="185"/>
      <c r="C68" s="185"/>
      <c r="D68" s="185"/>
      <c r="E68" s="185"/>
      <c r="F68" s="185"/>
      <c r="G68" s="185"/>
      <c r="H68" s="185"/>
      <c r="I68" s="185"/>
    </row>
    <row r="69" spans="2:9" s="189" customFormat="1" hidden="1" x14ac:dyDescent="0.2">
      <c r="B69" s="185"/>
      <c r="C69" s="185"/>
      <c r="D69" s="185"/>
      <c r="E69" s="185"/>
      <c r="F69" s="185"/>
      <c r="G69" s="185"/>
      <c r="H69" s="185"/>
      <c r="I69" s="185"/>
    </row>
    <row r="70" spans="2:9" s="189" customFormat="1" ht="14.25" hidden="1" customHeight="1" x14ac:dyDescent="0.2">
      <c r="B70" s="185"/>
      <c r="C70" s="185"/>
      <c r="D70" s="185"/>
      <c r="E70" s="185"/>
      <c r="F70" s="185"/>
      <c r="G70" s="185"/>
      <c r="H70" s="185"/>
      <c r="I70" s="185"/>
    </row>
    <row r="71" spans="2:9" s="189" customFormat="1" hidden="1" x14ac:dyDescent="0.2">
      <c r="B71" s="185"/>
      <c r="C71" s="185"/>
      <c r="D71" s="185"/>
      <c r="E71" s="185"/>
      <c r="F71" s="185"/>
      <c r="G71" s="185"/>
      <c r="H71" s="185"/>
      <c r="I71" s="185"/>
    </row>
  </sheetData>
  <mergeCells count="21">
    <mergeCell ref="A1:F1"/>
    <mergeCell ref="A3:F3"/>
    <mergeCell ref="A4:F4"/>
    <mergeCell ref="A5:F5"/>
    <mergeCell ref="A7:F7"/>
    <mergeCell ref="C8:D8"/>
    <mergeCell ref="E8:F8"/>
    <mergeCell ref="H8:H9"/>
    <mergeCell ref="I8:I9"/>
    <mergeCell ref="A9:A10"/>
    <mergeCell ref="B9:B10"/>
    <mergeCell ref="C23:D23"/>
    <mergeCell ref="E23:F23"/>
    <mergeCell ref="A24:A25"/>
    <mergeCell ref="B24:B25"/>
    <mergeCell ref="A22:F22"/>
    <mergeCell ref="A39:A40"/>
    <mergeCell ref="B39:B40"/>
    <mergeCell ref="A37:F37"/>
    <mergeCell ref="C38:D38"/>
    <mergeCell ref="E38:F38"/>
  </mergeCells>
  <printOptions horizontalCentered="1"/>
  <pageMargins left="0.7" right="0.7" top="0.75" bottom="0.75" header="0.3" footer="0.3"/>
  <pageSetup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AADD987-1903-4AE8-B567-83826FF4D0C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2B6D326-5D24-4714-AA0E-E013390DE26F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40EB131-51CC-4EBD-94FD-15A1880F132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3</vt:i4>
      </vt:variant>
    </vt:vector>
  </HeadingPairs>
  <TitlesOfParts>
    <vt:vector size="13" baseType="lpstr">
      <vt:lpstr>1. Revenue Source</vt:lpstr>
      <vt:lpstr>2. Property Type</vt:lpstr>
      <vt:lpstr>3. by Mortgage Amount</vt:lpstr>
      <vt:lpstr>4. by Boro</vt:lpstr>
      <vt:lpstr>5. Mortgage Amt-Entities</vt:lpstr>
      <vt:lpstr>6. Boro -Entities</vt:lpstr>
      <vt:lpstr>7. Commercial</vt:lpstr>
      <vt:lpstr>8. Top Mortgages</vt:lpstr>
      <vt:lpstr>9 updat. Historical with SI </vt:lpstr>
      <vt:lpstr>10 up. Historical res break</vt:lpstr>
      <vt:lpstr>'4. by Boro'!Print_Area</vt:lpstr>
      <vt:lpstr>'7. Commercial'!Print_Area</vt:lpstr>
      <vt:lpstr>'9 updat. Historical with SI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The SAS System</dc:title>
  <dc:creator>MabutasM</dc:creator>
  <cp:lastModifiedBy>Studebaker, Karl (DOF)</cp:lastModifiedBy>
  <cp:revision>1</cp:revision>
  <cp:lastPrinted>2025-09-24T12:44:44Z</cp:lastPrinted>
  <dcterms:created xsi:type="dcterms:W3CDTF">2016-09-15T17:09:00Z</dcterms:created>
  <dcterms:modified xsi:type="dcterms:W3CDTF">2025-10-03T17:24:15Z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bba276f-0474-4e48-a2bc-69b0eb22318c_Enabled">
    <vt:lpwstr>true</vt:lpwstr>
  </property>
  <property fmtid="{D5CDD505-2E9C-101B-9397-08002B2CF9AE}" pid="3" name="MSIP_Label_ebba276f-0474-4e48-a2bc-69b0eb22318c_SetDate">
    <vt:lpwstr>2025-06-30T21:59:31Z</vt:lpwstr>
  </property>
  <property fmtid="{D5CDD505-2E9C-101B-9397-08002B2CF9AE}" pid="4" name="MSIP_Label_ebba276f-0474-4e48-a2bc-69b0eb22318c_Method">
    <vt:lpwstr>Standard</vt:lpwstr>
  </property>
  <property fmtid="{D5CDD505-2E9C-101B-9397-08002B2CF9AE}" pid="5" name="MSIP_Label_ebba276f-0474-4e48-a2bc-69b0eb22318c_Name">
    <vt:lpwstr>Non-Restricted-Main</vt:lpwstr>
  </property>
  <property fmtid="{D5CDD505-2E9C-101B-9397-08002B2CF9AE}" pid="6" name="MSIP_Label_ebba276f-0474-4e48-a2bc-69b0eb22318c_SiteId">
    <vt:lpwstr>32f56fc7-5f81-4e22-a95b-15da66513bef</vt:lpwstr>
  </property>
  <property fmtid="{D5CDD505-2E9C-101B-9397-08002B2CF9AE}" pid="7" name="MSIP_Label_ebba276f-0474-4e48-a2bc-69b0eb22318c_ActionId">
    <vt:lpwstr>4ea3e165-c57f-4128-bc60-32cb7ddec263</vt:lpwstr>
  </property>
  <property fmtid="{D5CDD505-2E9C-101B-9397-08002B2CF9AE}" pid="8" name="MSIP_Label_ebba276f-0474-4e48-a2bc-69b0eb22318c_ContentBits">
    <vt:lpwstr>0</vt:lpwstr>
  </property>
  <property fmtid="{D5CDD505-2E9C-101B-9397-08002B2CF9AE}" pid="9" name="MSIP_Label_ebba276f-0474-4e48-a2bc-69b0eb22318c_Tag">
    <vt:lpwstr>10, 3, 0, 1</vt:lpwstr>
  </property>
</Properties>
</file>