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 Studebaker\Desktop\Pending Library Reports\"/>
    </mc:Choice>
  </mc:AlternateContent>
  <xr:revisionPtr revIDLastSave="0" documentId="8_{4E8B4F8E-9D71-4BA9-95E3-32CA279BB266}" xr6:coauthVersionLast="47" xr6:coauthVersionMax="47" xr10:uidLastSave="{00000000-0000-0000-0000-000000000000}"/>
  <bookViews>
    <workbookView xWindow="2340" yWindow="1170" windowWidth="12990" windowHeight="15030" xr2:uid="{66A3AE1D-8B35-435E-9045-CBDEA56C681C}"/>
  </bookViews>
  <sheets>
    <sheet name="Covid Program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0" l="1"/>
  <c r="E30" i="10"/>
  <c r="E33" i="10" s="1"/>
  <c r="E31" i="10"/>
  <c r="E32" i="10"/>
  <c r="D30" i="10"/>
  <c r="D33" i="10" s="1"/>
  <c r="D31" i="10"/>
  <c r="D32" i="10"/>
  <c r="C32" i="10"/>
  <c r="C31" i="10"/>
  <c r="C33" i="10"/>
  <c r="B33" i="10"/>
  <c r="B32" i="10"/>
  <c r="B31" i="10"/>
  <c r="C30" i="10"/>
  <c r="B30" i="10"/>
  <c r="D24" i="10"/>
  <c r="D6" i="10"/>
  <c r="F32" i="10" l="1"/>
  <c r="F31" i="10"/>
  <c r="E25" i="10"/>
  <c r="E24" i="10"/>
  <c r="F24" i="10" s="1"/>
  <c r="E19" i="10"/>
  <c r="E18" i="10"/>
  <c r="D25" i="10"/>
  <c r="D13" i="10"/>
  <c r="F13" i="10" s="1"/>
  <c r="D12" i="10"/>
  <c r="F12" i="10" s="1"/>
  <c r="D7" i="10"/>
  <c r="F7" i="10" s="1"/>
  <c r="F6" i="10"/>
  <c r="B26" i="10"/>
  <c r="B20" i="10"/>
  <c r="D19" i="10"/>
  <c r="D18" i="10"/>
  <c r="F33" i="10" l="1"/>
  <c r="F25" i="10"/>
  <c r="F19" i="10"/>
  <c r="F18" i="10"/>
  <c r="B14" i="10" l="1"/>
  <c r="B8" i="10"/>
  <c r="C26" i="10"/>
  <c r="C20" i="10"/>
  <c r="C14" i="10"/>
  <c r="D14" i="10" s="1"/>
  <c r="F14" i="10" s="1"/>
  <c r="C8" i="10"/>
  <c r="D8" i="10" s="1"/>
  <c r="F8" i="10" s="1"/>
  <c r="D20" i="10" l="1"/>
  <c r="E20" i="10"/>
  <c r="D26" i="10"/>
  <c r="E26" i="10"/>
  <c r="F26" i="10" l="1"/>
  <c r="F20" i="10"/>
</calcChain>
</file>

<file path=xl/sharedStrings.xml><?xml version="1.0" encoding="utf-8"?>
<sst xmlns="http://schemas.openxmlformats.org/spreadsheetml/2006/main" count="44" uniqueCount="22">
  <si>
    <t>N</t>
  </si>
  <si>
    <t>Total</t>
  </si>
  <si>
    <t>Tax Class</t>
  </si>
  <si>
    <t>Charges</t>
  </si>
  <si>
    <t>A. Quarterly Q1</t>
  </si>
  <si>
    <t>B. Quarterly Q2</t>
  </si>
  <si>
    <t>Difference in Interest, Default vs. COVID Rate</t>
  </si>
  <si>
    <t>Interest Forecasted to January 1, 2022</t>
  </si>
  <si>
    <t>*Open Balance File as of March 12, 2022</t>
  </si>
  <si>
    <t>** Charges only for DOF Real Estate Charges</t>
  </si>
  <si>
    <t>Parcels in Covid Interest Abatement Program</t>
  </si>
  <si>
    <t>C. Semi 250k-450k Q1/Q2</t>
  </si>
  <si>
    <t>D. Semi 450k+ Q1/Q2</t>
  </si>
  <si>
    <t>Interest on Full Charges, Default Rate (3%)</t>
  </si>
  <si>
    <t>Interest on Full Charges, Default Rate (6%)</t>
  </si>
  <si>
    <t>Interest on Full Charges, Default Rate (13%)</t>
  </si>
  <si>
    <t>Interest on Full Charges, COVID Interest Rate Reduction (0%)</t>
  </si>
  <si>
    <t>Interest on Full Charges, COVID Interest Rate Reduction (3%)</t>
  </si>
  <si>
    <t>Interest on Full Charges, COVID Interest Rate Reduction (6.5%)</t>
  </si>
  <si>
    <t>E. All Parcels</t>
  </si>
  <si>
    <t>Interest on Full Charges, COVID Interest Rate Reduction (0% Quarterly Q1 &amp; Q2, 3% Semi $250K-$450K, 6.5% Semi $450K+)</t>
  </si>
  <si>
    <t>Interest on Full Charges, Default Rate (3% Quarterly Q1 &amp; Q2, 6% Semi $250K-$450K, 13% Semi $450K+)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</si>
</sst>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165" fontId="0" fillId="2" borderId="1" xfId="2" applyNumberFormat="1" applyFont="1" applyFill="1" applyBorder="1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0" fillId="2" borderId="1" xfId="0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A78A-4D88-4073-9B29-82E94B2703B7}">
  <dimension ref="A1:F37"/>
  <sheetViews>
    <sheetView tabSelected="1" workbookViewId="0">
      <selection activeCell="E38" sqref="E38"/>
    </sheetView>
  </sheetViews>
  <sheetFormatPr defaultColWidth="9.28515625" defaultRowHeight="15" x14ac:dyDescent="0.25"/>
  <cols>
    <col min="1" max="1" width="17.5703125" style="1" bestFit="1" customWidth="1"/>
    <col min="2" max="2" width="5.140625" style="1" bestFit="1" customWidth="1"/>
    <col min="3" max="3" width="11" style="1" bestFit="1" customWidth="1"/>
    <col min="4" max="4" width="29.5703125" style="1" customWidth="1"/>
    <col min="5" max="5" width="31.140625" style="1" customWidth="1"/>
    <col min="6" max="6" width="29.5703125" style="1" customWidth="1"/>
    <col min="7" max="16384" width="9.28515625" style="1"/>
  </cols>
  <sheetData>
    <row r="1" spans="1:6" ht="18.75" x14ac:dyDescent="0.25">
      <c r="A1" s="7" t="s">
        <v>10</v>
      </c>
    </row>
    <row r="2" spans="1:6" ht="18.75" x14ac:dyDescent="0.25">
      <c r="A2" s="7" t="s">
        <v>7</v>
      </c>
    </row>
    <row r="4" spans="1:6" x14ac:dyDescent="0.25">
      <c r="A4" s="8" t="s">
        <v>4</v>
      </c>
    </row>
    <row r="5" spans="1:6" ht="30" x14ac:dyDescent="0.25">
      <c r="A5" s="3" t="s">
        <v>2</v>
      </c>
      <c r="B5" s="3" t="s">
        <v>0</v>
      </c>
      <c r="C5" s="3" t="s">
        <v>3</v>
      </c>
      <c r="D5" s="9" t="s">
        <v>13</v>
      </c>
      <c r="E5" s="9" t="s">
        <v>16</v>
      </c>
      <c r="F5" s="9" t="s">
        <v>6</v>
      </c>
    </row>
    <row r="6" spans="1:6" x14ac:dyDescent="0.25">
      <c r="A6" s="4">
        <v>1</v>
      </c>
      <c r="B6" s="6">
        <v>300</v>
      </c>
      <c r="C6" s="2">
        <v>486251.91</v>
      </c>
      <c r="D6" s="2">
        <f>(C6*(1+(0.03/365))^184)-C6</f>
        <v>7409.3083673501969</v>
      </c>
      <c r="E6" s="2">
        <v>0</v>
      </c>
      <c r="F6" s="2">
        <f>D6-E6</f>
        <v>7409.3083673501969</v>
      </c>
    </row>
    <row r="7" spans="1:6" x14ac:dyDescent="0.25">
      <c r="A7" s="4">
        <v>2</v>
      </c>
      <c r="B7" s="6">
        <v>72</v>
      </c>
      <c r="C7" s="2">
        <v>157765.28</v>
      </c>
      <c r="D7" s="2">
        <f t="shared" ref="D7:D8" si="0">(C7*(1+(0.03/365))^184)-C7</f>
        <v>2403.9630182251567</v>
      </c>
      <c r="E7" s="2">
        <v>0</v>
      </c>
      <c r="F7" s="2">
        <f t="shared" ref="F7:F8" si="1">D7-E7</f>
        <v>2403.9630182251567</v>
      </c>
    </row>
    <row r="8" spans="1:6" x14ac:dyDescent="0.25">
      <c r="A8" s="5" t="s">
        <v>1</v>
      </c>
      <c r="B8" s="6">
        <f>SUM(B6:B7)</f>
        <v>372</v>
      </c>
      <c r="C8" s="2">
        <f>SUM(C6:C7)</f>
        <v>644017.18999999994</v>
      </c>
      <c r="D8" s="2">
        <f t="shared" si="0"/>
        <v>9813.2713855752954</v>
      </c>
      <c r="E8" s="2">
        <v>0</v>
      </c>
      <c r="F8" s="2">
        <f t="shared" si="1"/>
        <v>9813.2713855752954</v>
      </c>
    </row>
    <row r="10" spans="1:6" x14ac:dyDescent="0.25">
      <c r="A10" s="8" t="s">
        <v>5</v>
      </c>
    </row>
    <row r="11" spans="1:6" ht="30" x14ac:dyDescent="0.25">
      <c r="A11" s="3" t="s">
        <v>2</v>
      </c>
      <c r="B11" s="3" t="s">
        <v>0</v>
      </c>
      <c r="C11" s="3" t="s">
        <v>3</v>
      </c>
      <c r="D11" s="9" t="s">
        <v>13</v>
      </c>
      <c r="E11" s="9" t="s">
        <v>16</v>
      </c>
      <c r="F11" s="9" t="s">
        <v>6</v>
      </c>
    </row>
    <row r="12" spans="1:6" x14ac:dyDescent="0.25">
      <c r="A12" s="4">
        <v>1</v>
      </c>
      <c r="B12" s="6">
        <v>300</v>
      </c>
      <c r="C12" s="2">
        <v>488836.58</v>
      </c>
      <c r="D12" s="2">
        <f>(C12*(1+(0.03/365))^92)-C12</f>
        <v>3710.2658133096411</v>
      </c>
      <c r="E12" s="2">
        <v>0</v>
      </c>
      <c r="F12" s="2">
        <f>D12-E12</f>
        <v>3710.2658133096411</v>
      </c>
    </row>
    <row r="13" spans="1:6" x14ac:dyDescent="0.25">
      <c r="A13" s="4">
        <v>2</v>
      </c>
      <c r="B13" s="6">
        <v>72</v>
      </c>
      <c r="C13" s="2">
        <v>158887.53</v>
      </c>
      <c r="D13" s="2">
        <f t="shared" ref="D13:D14" si="2">(C13*(1+(0.03/365))^92)-C13</f>
        <v>1205.9551081881218</v>
      </c>
      <c r="E13" s="2">
        <v>0</v>
      </c>
      <c r="F13" s="2">
        <f t="shared" ref="F13:F14" si="3">D13-E13</f>
        <v>1205.9551081881218</v>
      </c>
    </row>
    <row r="14" spans="1:6" x14ac:dyDescent="0.25">
      <c r="A14" s="5" t="s">
        <v>1</v>
      </c>
      <c r="B14" s="6">
        <f>SUM(B12:B13)</f>
        <v>372</v>
      </c>
      <c r="C14" s="2">
        <f>SUM(C12:C13)</f>
        <v>647724.11</v>
      </c>
      <c r="D14" s="2">
        <f t="shared" si="2"/>
        <v>4916.220921497792</v>
      </c>
      <c r="E14" s="2">
        <v>0</v>
      </c>
      <c r="F14" s="2">
        <f t="shared" si="3"/>
        <v>4916.220921497792</v>
      </c>
    </row>
    <row r="16" spans="1:6" x14ac:dyDescent="0.25">
      <c r="A16" s="8" t="s">
        <v>11</v>
      </c>
    </row>
    <row r="17" spans="1:6" ht="30" x14ac:dyDescent="0.25">
      <c r="A17" s="3" t="s">
        <v>2</v>
      </c>
      <c r="B17" s="3" t="s">
        <v>0</v>
      </c>
      <c r="C17" s="3" t="s">
        <v>3</v>
      </c>
      <c r="D17" s="9" t="s">
        <v>14</v>
      </c>
      <c r="E17" s="9" t="s">
        <v>17</v>
      </c>
      <c r="F17" s="9" t="s">
        <v>6</v>
      </c>
    </row>
    <row r="18" spans="1:6" x14ac:dyDescent="0.25">
      <c r="A18" s="4">
        <v>2</v>
      </c>
      <c r="B18" s="6">
        <v>13</v>
      </c>
      <c r="C18" s="2">
        <v>264478.71999999997</v>
      </c>
      <c r="D18" s="2">
        <f>(C18*(1+(0.06/365))^184)-C18</f>
        <v>8121.1068194934633</v>
      </c>
      <c r="E18" s="2">
        <f>(C18*(1+(0.03/365))^184)-C18</f>
        <v>4030.018911559775</v>
      </c>
      <c r="F18" s="2">
        <f>D18-E18</f>
        <v>4091.0879079336883</v>
      </c>
    </row>
    <row r="19" spans="1:6" x14ac:dyDescent="0.25">
      <c r="A19" s="4">
        <v>4</v>
      </c>
      <c r="B19" s="6">
        <v>14</v>
      </c>
      <c r="C19" s="2">
        <v>253900.42</v>
      </c>
      <c r="D19" s="2">
        <f t="shared" ref="D19:D20" si="4">(C19*(1+(0.06/365))^184)-C19</f>
        <v>7796.2886100411124</v>
      </c>
      <c r="E19" s="2">
        <f t="shared" ref="E19:E20" si="5">(C19*(1+(0.03/365))^184)-C19</f>
        <v>3868.8310887657572</v>
      </c>
      <c r="F19" s="2">
        <f t="shared" ref="F19:F20" si="6">D19-E19</f>
        <v>3927.4575212753552</v>
      </c>
    </row>
    <row r="20" spans="1:6" x14ac:dyDescent="0.25">
      <c r="A20" s="5" t="s">
        <v>1</v>
      </c>
      <c r="B20" s="6">
        <f>SUM(B18:B19)</f>
        <v>27</v>
      </c>
      <c r="C20" s="2">
        <f>SUM(C18:C19)</f>
        <v>518379.14</v>
      </c>
      <c r="D20" s="2">
        <f t="shared" si="4"/>
        <v>15917.395429534605</v>
      </c>
      <c r="E20" s="2">
        <f t="shared" si="5"/>
        <v>7898.850000325474</v>
      </c>
      <c r="F20" s="2">
        <f t="shared" si="6"/>
        <v>8018.5454292091308</v>
      </c>
    </row>
    <row r="22" spans="1:6" x14ac:dyDescent="0.25">
      <c r="A22" s="8" t="s">
        <v>12</v>
      </c>
    </row>
    <row r="23" spans="1:6" ht="30" x14ac:dyDescent="0.25">
      <c r="A23" s="3" t="s">
        <v>2</v>
      </c>
      <c r="B23" s="3" t="s">
        <v>0</v>
      </c>
      <c r="C23" s="3" t="s">
        <v>3</v>
      </c>
      <c r="D23" s="9" t="s">
        <v>15</v>
      </c>
      <c r="E23" s="9" t="s">
        <v>18</v>
      </c>
      <c r="F23" s="9" t="s">
        <v>6</v>
      </c>
    </row>
    <row r="24" spans="1:6" x14ac:dyDescent="0.25">
      <c r="A24" s="4">
        <v>2</v>
      </c>
      <c r="B24" s="6">
        <v>16</v>
      </c>
      <c r="C24" s="2">
        <v>613030.72</v>
      </c>
      <c r="D24" s="2">
        <f>(C24*(1+(0.13/365))^184)-C24</f>
        <v>41512.506169318338</v>
      </c>
      <c r="E24" s="2">
        <f>(C24*(1+(0.065/365))^184)-C24</f>
        <v>20418.13018692797</v>
      </c>
      <c r="F24" s="2">
        <f>D24-E24</f>
        <v>21094.375982390367</v>
      </c>
    </row>
    <row r="25" spans="1:6" x14ac:dyDescent="0.25">
      <c r="A25" s="4">
        <v>4</v>
      </c>
      <c r="B25" s="6">
        <v>16</v>
      </c>
      <c r="C25" s="2">
        <v>503684.34</v>
      </c>
      <c r="D25" s="2">
        <f t="shared" ref="D25:D26" si="7">(C25*(1+(0.13/365))^184)-C25</f>
        <v>34107.914317310264</v>
      </c>
      <c r="E25" s="2">
        <f t="shared" ref="E25:E26" si="8">(C25*(1+(0.065/365))^184)-C25</f>
        <v>16776.145292093803</v>
      </c>
      <c r="F25" s="2">
        <f t="shared" ref="F25:F26" si="9">D25-E25</f>
        <v>17331.769025216461</v>
      </c>
    </row>
    <row r="26" spans="1:6" x14ac:dyDescent="0.25">
      <c r="A26" s="5" t="s">
        <v>1</v>
      </c>
      <c r="B26" s="6">
        <f>SUM(B24:B25)</f>
        <v>32</v>
      </c>
      <c r="C26" s="2">
        <f>SUM(C24:C25)</f>
        <v>1116715.06</v>
      </c>
      <c r="D26" s="2">
        <f t="shared" si="7"/>
        <v>75620.420486628544</v>
      </c>
      <c r="E26" s="2">
        <f t="shared" si="8"/>
        <v>37194.275479021715</v>
      </c>
      <c r="F26" s="2">
        <f t="shared" si="9"/>
        <v>38426.145007606829</v>
      </c>
    </row>
    <row r="28" spans="1:6" x14ac:dyDescent="0.25">
      <c r="A28" s="8" t="s">
        <v>19</v>
      </c>
    </row>
    <row r="29" spans="1:6" ht="60" x14ac:dyDescent="0.25">
      <c r="A29" s="3" t="s">
        <v>2</v>
      </c>
      <c r="B29" s="3" t="s">
        <v>0</v>
      </c>
      <c r="C29" s="3" t="s">
        <v>3</v>
      </c>
      <c r="D29" s="9" t="s">
        <v>21</v>
      </c>
      <c r="E29" s="9" t="s">
        <v>20</v>
      </c>
      <c r="F29" s="9" t="s">
        <v>6</v>
      </c>
    </row>
    <row r="30" spans="1:6" x14ac:dyDescent="0.25">
      <c r="A30" s="4">
        <v>1</v>
      </c>
      <c r="B30" s="10">
        <f>B12</f>
        <v>300</v>
      </c>
      <c r="C30" s="11">
        <f>C12+C6</f>
        <v>975088.49</v>
      </c>
      <c r="D30" s="11">
        <f>D12+D6</f>
        <v>11119.574180659838</v>
      </c>
      <c r="E30" s="11">
        <f>E12+E6</f>
        <v>0</v>
      </c>
      <c r="F30" s="2">
        <f>D30-E30</f>
        <v>11119.574180659838</v>
      </c>
    </row>
    <row r="31" spans="1:6" x14ac:dyDescent="0.25">
      <c r="A31" s="4">
        <v>2</v>
      </c>
      <c r="B31" s="6">
        <f>B13+B18+B24</f>
        <v>101</v>
      </c>
      <c r="C31" s="2">
        <f>C7+C13+C18+C24</f>
        <v>1194162.25</v>
      </c>
      <c r="D31" s="2">
        <f>D7+D13+D18+D24</f>
        <v>53243.53111522508</v>
      </c>
      <c r="E31" s="2">
        <f>E7+E13+E18+E24</f>
        <v>24448.149098487746</v>
      </c>
      <c r="F31" s="2">
        <f>D31-E31</f>
        <v>28795.382016737334</v>
      </c>
    </row>
    <row r="32" spans="1:6" x14ac:dyDescent="0.25">
      <c r="A32" s="4">
        <v>4</v>
      </c>
      <c r="B32" s="6">
        <f>B25+B19</f>
        <v>30</v>
      </c>
      <c r="C32" s="2">
        <f>C25+C19</f>
        <v>757584.76</v>
      </c>
      <c r="D32" s="2">
        <f>D25+D19</f>
        <v>41904.202927351376</v>
      </c>
      <c r="E32" s="2">
        <f>E25+E19</f>
        <v>20644.97638085956</v>
      </c>
      <c r="F32" s="2">
        <f t="shared" ref="F32:F33" si="10">D32-E32</f>
        <v>21259.226546491816</v>
      </c>
    </row>
    <row r="33" spans="1:6" x14ac:dyDescent="0.25">
      <c r="A33" s="5" t="s">
        <v>1</v>
      </c>
      <c r="B33" s="6">
        <f>SUM(B30:B32)</f>
        <v>431</v>
      </c>
      <c r="C33" s="2">
        <f>SUM(C30:C32)</f>
        <v>2926835.5</v>
      </c>
      <c r="D33" s="2">
        <f>SUM(D30:D32)</f>
        <v>106267.30822323629</v>
      </c>
      <c r="E33" s="2">
        <f>SUM(E30:E32)</f>
        <v>45093.125479347305</v>
      </c>
      <c r="F33" s="2">
        <f t="shared" si="10"/>
        <v>61174.182743888989</v>
      </c>
    </row>
    <row r="35" spans="1:6" x14ac:dyDescent="0.25">
      <c r="A35" s="1" t="s">
        <v>8</v>
      </c>
    </row>
    <row r="36" spans="1:6" x14ac:dyDescent="0.25">
      <c r="A36" s="1" t="s">
        <v>9</v>
      </c>
    </row>
    <row r="37" spans="1:6" x14ac:dyDescent="0.25">
      <c r="D37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Covid Program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CampagnaJ</dc:creator>
  <cp:lastModifiedBy>Karl Studebaker</cp:lastModifiedBy>
  <dcterms:created xsi:type="dcterms:W3CDTF">2020-12-01T14:23:30Z</dcterms:created>
  <dcterms:modified xsi:type="dcterms:W3CDTF">2022-03-18T14:31:52Z</dcterms:modified>
</cp:coreProperties>
</file>