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J:\LEGAL\Compliance\Local Laws &amp; Executive Orders\LL28 of 2008 - Non-Governmental Funding\'22 Report\"/>
    </mc:Choice>
  </mc:AlternateContent>
  <xr:revisionPtr revIDLastSave="0" documentId="13_ncr:1_{61D1DBF4-0224-481F-A6AE-F7B32AE7E8C8}" xr6:coauthVersionLast="47" xr6:coauthVersionMax="47" xr10:uidLastSave="{00000000-0000-0000-0000-000000000000}"/>
  <bookViews>
    <workbookView xWindow="375" yWindow="375" windowWidth="15330" windowHeight="8370" xr2:uid="{00000000-000D-0000-FFFF-FFFF00000000}"/>
  </bookViews>
  <sheets>
    <sheet name="Not-for-Profit Partners" sheetId="10" r:id="rId1"/>
    <sheet name="Grants &amp; Fundraising" sheetId="12" r:id="rId2"/>
  </sheets>
  <definedNames>
    <definedName name="_xlnm._FilterDatabase" localSheetId="1" hidden="1">'Grants &amp; Fundraising'!$A$6:$E$110</definedName>
    <definedName name="_xlnm._FilterDatabase" localSheetId="0" hidden="1">'Not-for-Profit Partners'!$A$6:$G$30</definedName>
    <definedName name="AgreementType">#REF!</definedName>
    <definedName name="Borough">#REF!</definedName>
    <definedName name="CapitalImprovements">#REF!</definedName>
    <definedName name="COIBApproval">#REF!</definedName>
    <definedName name="CommissionersRole">#REF!</definedName>
    <definedName name="CommissionersVoting">#REF!</definedName>
    <definedName name="ConcessionProvisions">#REF!</definedName>
    <definedName name="DesigneesVoting">#REF!</definedName>
    <definedName name="EntityType">#REF!</definedName>
    <definedName name="FundraisingProvisions">#REF!</definedName>
    <definedName name="MayoralAppointees">#REF!</definedName>
    <definedName name="RoleofParkAdmin">#REF!</definedName>
    <definedName name="SpecialEventPermitting">#REF!</definedName>
    <definedName name="SpecialEventRevenue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0" l="1"/>
  <c r="E11" i="10"/>
  <c r="E126" i="12"/>
  <c r="E18" i="12"/>
  <c r="E131" i="12"/>
  <c r="E120" i="12"/>
  <c r="E112" i="12"/>
  <c r="E108" i="12"/>
  <c r="E63" i="12"/>
  <c r="E58" i="12"/>
  <c r="E52" i="12"/>
  <c r="E10" i="12"/>
  <c r="E9" i="12"/>
  <c r="E57" i="12"/>
  <c r="E56" i="12"/>
  <c r="E50" i="12"/>
  <c r="E33" i="12"/>
  <c r="E30" i="12"/>
  <c r="E26" i="12"/>
  <c r="E20" i="12"/>
</calcChain>
</file>

<file path=xl/sharedStrings.xml><?xml version="1.0" encoding="utf-8"?>
<sst xmlns="http://schemas.openxmlformats.org/spreadsheetml/2006/main" count="621" uniqueCount="314">
  <si>
    <t>Local Law 28 of 2008 (Int. 0384-2014)</t>
  </si>
  <si>
    <t xml:space="preserve">Not-for-profit partners direct spending in parks </t>
  </si>
  <si>
    <t>Partner</t>
  </si>
  <si>
    <t>Park Location</t>
  </si>
  <si>
    <t>Borough</t>
  </si>
  <si>
    <t>Fiscal 
Year-End</t>
  </si>
  <si>
    <t>Maintenance and Operations</t>
  </si>
  <si>
    <t xml:space="preserve"> Programming </t>
  </si>
  <si>
    <t xml:space="preserve">Capital </t>
  </si>
  <si>
    <t>34th Street Partnership, Inc.</t>
  </si>
  <si>
    <t>Herald and Greeley Squares</t>
  </si>
  <si>
    <t>Manhattan</t>
  </si>
  <si>
    <t>Alliance for Flushing Meadows Corona Park</t>
  </si>
  <si>
    <t>Flushing Meadows Corona Park</t>
  </si>
  <si>
    <t>Queens</t>
  </si>
  <si>
    <t>Bronx River Alliance, Inc.</t>
  </si>
  <si>
    <t>Bronx River Greenway Parks</t>
  </si>
  <si>
    <t>Bronx</t>
  </si>
  <si>
    <t>Bryant Park Corporation</t>
  </si>
  <si>
    <t>Bryant Park</t>
  </si>
  <si>
    <r>
      <t>Central Park Conservancy</t>
    </r>
    <r>
      <rPr>
        <vertAlign val="superscript"/>
        <sz val="10"/>
        <color indexed="8"/>
        <rFont val="Arial"/>
        <family val="2"/>
      </rPr>
      <t>1</t>
    </r>
  </si>
  <si>
    <t>Central Park</t>
  </si>
  <si>
    <t xml:space="preserve">Manhattan </t>
  </si>
  <si>
    <t>Central Park Conservancy 
(contractual work outside Central Park)</t>
  </si>
  <si>
    <t>Citywide</t>
  </si>
  <si>
    <t>The Forest Park Trust, Inc.</t>
  </si>
  <si>
    <t>Forest &amp; Highland Parks</t>
  </si>
  <si>
    <t xml:space="preserve">Queens </t>
  </si>
  <si>
    <t>Friends of the High Line, Inc.</t>
  </si>
  <si>
    <t>High Line</t>
  </si>
  <si>
    <t>Greenbelt Conservancy, Inc.</t>
  </si>
  <si>
    <t>Greenbelt Parks</t>
  </si>
  <si>
    <t>Staten Island</t>
  </si>
  <si>
    <t>Hudson Yards Hell's Kitchen Alliance</t>
  </si>
  <si>
    <t>Bella Abzug Park</t>
  </si>
  <si>
    <r>
      <t>Lincoln Center for the Performing Arts, Inc.</t>
    </r>
    <r>
      <rPr>
        <vertAlign val="superscript"/>
        <sz val="10"/>
        <color indexed="8"/>
        <rFont val="Arial"/>
        <family val="2"/>
      </rPr>
      <t>2</t>
    </r>
  </si>
  <si>
    <t>Damrosch Park</t>
  </si>
  <si>
    <t>Madison Square Park Conservancy</t>
  </si>
  <si>
    <t>Madison Square Park</t>
  </si>
  <si>
    <t xml:space="preserve">New York Restoration Project </t>
  </si>
  <si>
    <t>Sherman Creek &amp; Highbridge Park</t>
  </si>
  <si>
    <t>Prospect Park Alliance, Inc.</t>
  </si>
  <si>
    <t>Prospect Park</t>
  </si>
  <si>
    <t>Brooklyn</t>
  </si>
  <si>
    <t>Randall's Island Park Alliance, Inc.</t>
  </si>
  <si>
    <t>Randall's Island</t>
  </si>
  <si>
    <t xml:space="preserve">Riverside Park Conservancy </t>
  </si>
  <si>
    <t>Riverside Park</t>
  </si>
  <si>
    <t>Riverside Park South</t>
  </si>
  <si>
    <t>West Harlem Piers Park</t>
  </si>
  <si>
    <t>Sakura Park</t>
  </si>
  <si>
    <t>Fort Washington Park</t>
  </si>
  <si>
    <t>Socrates Sculpture Park</t>
  </si>
  <si>
    <t>Southern Queens Park Association, Inc.</t>
  </si>
  <si>
    <t>Roy Wilkins Park</t>
  </si>
  <si>
    <t>The Battery Conservancy</t>
  </si>
  <si>
    <t>The Battery</t>
  </si>
  <si>
    <t>Times Square District Management Association, Inc.</t>
  </si>
  <si>
    <t>Duffy Square</t>
  </si>
  <si>
    <t>Footnotes</t>
  </si>
  <si>
    <t>2. Includes total spending for all of Lincoln Center Inc.'s public activities, not just Damrosch Park</t>
  </si>
  <si>
    <t xml:space="preserve">Non-governmental funding donated directly to the Department of Parks and Recreation </t>
  </si>
  <si>
    <t>Donor</t>
  </si>
  <si>
    <t>Park</t>
  </si>
  <si>
    <t>Community Board</t>
  </si>
  <si>
    <t>Funding Amount</t>
  </si>
  <si>
    <t xml:space="preserve">FY 22 Annual Report on Non-Governmental Funding for New York City Parks </t>
  </si>
  <si>
    <t>1. Includes City Contract Revenue of $2,436,000 and City Capital Revenue of $11,498,000</t>
  </si>
  <si>
    <t>Astoria Associates LLC/Neptune LLC/MDM Development Group LLC</t>
  </si>
  <si>
    <t>BBP Development  Corporation</t>
  </si>
  <si>
    <t>BOP Greenpoint LLC</t>
  </si>
  <si>
    <t>Brooklyn Heights Associations Inc.</t>
  </si>
  <si>
    <t>Bronx River Alliance</t>
  </si>
  <si>
    <t>Central Park Conservancy</t>
  </si>
  <si>
    <t>City Island Oyster Reef</t>
  </si>
  <si>
    <t>City Park Foundation</t>
  </si>
  <si>
    <t>District Management Association</t>
  </si>
  <si>
    <t>Economic Development Corporation</t>
  </si>
  <si>
    <t>Edge Property Owners Association, Inc</t>
  </si>
  <si>
    <t>Estate of Shirley Katz-Cohen</t>
  </si>
  <si>
    <t>Freedom Land Title Agency LLC</t>
  </si>
  <si>
    <t>Friends of Roosevelt Park</t>
  </si>
  <si>
    <t>Fort Greene Conservancy</t>
  </si>
  <si>
    <t>HPS 50th Ave Associates</t>
  </si>
  <si>
    <t>HPS Borden Ave Associates</t>
  </si>
  <si>
    <t>52-03 Center LLC for HPS (Parcel C North)</t>
  </si>
  <si>
    <t>52-41 Center LLC for HPS (Parcel C South)</t>
  </si>
  <si>
    <t>Gotham HPS LLC (Parcel F/G South)</t>
  </si>
  <si>
    <t>Manufacturers + Traders Trust Co/Greenpoint Partners LLC</t>
  </si>
  <si>
    <t>Mayor's Fund to Advance NYC</t>
  </si>
  <si>
    <t>Metropolitan Transit Authority</t>
  </si>
  <si>
    <t>Natural Areas Conservancy</t>
  </si>
  <si>
    <t>National Audubon Society</t>
  </si>
  <si>
    <t>NYU</t>
  </si>
  <si>
    <t>Port Authority</t>
  </si>
  <si>
    <t>Rector Church Warden-Vestrymen Trinity Church</t>
  </si>
  <si>
    <t>Riverside South Property Owners Association</t>
  </si>
  <si>
    <t>Stapleton Waterfront Open Space</t>
  </si>
  <si>
    <t>Ted S. Altschuler</t>
  </si>
  <si>
    <t>The Metropolitan Museum of Art</t>
  </si>
  <si>
    <t>The Queen Elizabeth II: September 11 Garden Inc</t>
  </si>
  <si>
    <t>The Trustees of Columbia University</t>
  </si>
  <si>
    <t>Two Trees Management Co. LLC</t>
  </si>
  <si>
    <t>Williamsburg Waterfront Association</t>
  </si>
  <si>
    <t>Washington Square Park Conservancy</t>
  </si>
  <si>
    <t>World of Discovery Day Camp</t>
  </si>
  <si>
    <t>Hook Creek Park</t>
  </si>
  <si>
    <t>Hoyt Playground</t>
  </si>
  <si>
    <t>Brooklyn Bridge Park</t>
  </si>
  <si>
    <t>Greenpoint Landing</t>
  </si>
  <si>
    <t>Promenade Park</t>
  </si>
  <si>
    <t>City Island</t>
  </si>
  <si>
    <t>Queens Plaza</t>
  </si>
  <si>
    <t>East River Waterfront Esplanade</t>
  </si>
  <si>
    <t>Bush Terminal</t>
  </si>
  <si>
    <t>Williamsburg Edge</t>
  </si>
  <si>
    <t>Crotona Park Pool</t>
  </si>
  <si>
    <t>Roosevelt Park</t>
  </si>
  <si>
    <t>Fort Greene Park</t>
  </si>
  <si>
    <t>Hunters Point South Park</t>
  </si>
  <si>
    <t>Grand Canal Easement</t>
  </si>
  <si>
    <t>Washington Square Park</t>
  </si>
  <si>
    <t>Idlewild Park</t>
  </si>
  <si>
    <t>Fort Tryon Park</t>
  </si>
  <si>
    <t>Domino Sugar Park</t>
  </si>
  <si>
    <t>Public Access Area</t>
  </si>
  <si>
    <t>Northeast Queens</t>
  </si>
  <si>
    <t>Brooklyn 1</t>
  </si>
  <si>
    <t>Brooklyn 2</t>
  </si>
  <si>
    <t>Bronx 2, 6, 7, 9, 11, 12</t>
  </si>
  <si>
    <t>Manhattan 5, 6, 7, 8, 10, 11</t>
  </si>
  <si>
    <t>Queens 1</t>
  </si>
  <si>
    <t>Brooklyn 7</t>
  </si>
  <si>
    <t>Manhattan 1, 3, 6, 8, 11</t>
  </si>
  <si>
    <t>Manhattan 7</t>
  </si>
  <si>
    <t>Manhattan 2, 4</t>
  </si>
  <si>
    <t>Queens 2</t>
  </si>
  <si>
    <t>Hudson Yards</t>
  </si>
  <si>
    <t>Manhattan 4</t>
  </si>
  <si>
    <t>Manhattan 5</t>
  </si>
  <si>
    <t>Manhattan 2</t>
  </si>
  <si>
    <t>Queens 13</t>
  </si>
  <si>
    <t>Manhattan 11</t>
  </si>
  <si>
    <t>Duarte Square</t>
  </si>
  <si>
    <t>Boroughwide</t>
  </si>
  <si>
    <t>Staten Island Boroughwide</t>
  </si>
  <si>
    <t>Manhattan 9</t>
  </si>
  <si>
    <t>Under Armour</t>
  </si>
  <si>
    <t>Manhattan 1</t>
  </si>
  <si>
    <t>Brooklyn 2, 6</t>
  </si>
  <si>
    <t>Bronx 10</t>
  </si>
  <si>
    <t>Bronx 3</t>
  </si>
  <si>
    <t>WNYC Transmitter Park</t>
  </si>
  <si>
    <t>Holcombe Rucker Park</t>
  </si>
  <si>
    <t>Manhattan 10</t>
  </si>
  <si>
    <t>Manhattan 12</t>
  </si>
  <si>
    <t>The Queen Elizabeth II September 11th Garden</t>
  </si>
  <si>
    <t>Jackie Robinson Recreation Center</t>
  </si>
  <si>
    <t>Manhattan 9, 10</t>
  </si>
  <si>
    <t>Queens 11</t>
  </si>
  <si>
    <t>The High Line</t>
  </si>
  <si>
    <t>Friends of the High Line</t>
  </si>
  <si>
    <t>145 West Street Public Access Area</t>
  </si>
  <si>
    <t>Healthplus LLC (BCBS)</t>
  </si>
  <si>
    <t>Bronx 7</t>
  </si>
  <si>
    <t>Healthplus LLC (Anthem BCBS)</t>
  </si>
  <si>
    <t>Empire Blue Cross Blue Shield</t>
  </si>
  <si>
    <t>Montefiore</t>
  </si>
  <si>
    <t>Volo Kids Foundation</t>
  </si>
  <si>
    <t>PitCCh In</t>
  </si>
  <si>
    <t>Outerthere Adventures</t>
  </si>
  <si>
    <t>Cliff Climb</t>
  </si>
  <si>
    <t>Guidestar / Polis</t>
  </si>
  <si>
    <t>Queens Night Market</t>
  </si>
  <si>
    <t>Disney</t>
  </si>
  <si>
    <t>Manhattan, Brooklyn</t>
  </si>
  <si>
    <t>Alfred E. Smith Recreation Center, Red Hook Recreation Center</t>
  </si>
  <si>
    <t>Manhattan 3, Brooklyn 6</t>
  </si>
  <si>
    <t>NBPA Foundation</t>
  </si>
  <si>
    <t>Akiva Goldsman Separate Property Trust c/o Grant Tani Barash &amp; Altman, LLC</t>
  </si>
  <si>
    <t>Brooklyn Heights Promenade</t>
  </si>
  <si>
    <t>Joel Solomon</t>
  </si>
  <si>
    <t>Ted Altschuler</t>
  </si>
  <si>
    <t>Universal Television</t>
  </si>
  <si>
    <t>2099 Productions</t>
  </si>
  <si>
    <t>Fort Totten Park</t>
  </si>
  <si>
    <t>Queens 7</t>
  </si>
  <si>
    <t>20th Television</t>
  </si>
  <si>
    <t>Astoria Park, Court Square Plaza</t>
  </si>
  <si>
    <t>Queens 1, 2</t>
  </si>
  <si>
    <t>ABC Studios</t>
  </si>
  <si>
    <t>Carl Schurz Park</t>
  </si>
  <si>
    <t>Manhattan 8</t>
  </si>
  <si>
    <t>And Just Like That</t>
  </si>
  <si>
    <t>Foley Square, McGolrick Park</t>
  </si>
  <si>
    <t>Manhattan 1, Brooklyn 1</t>
  </si>
  <si>
    <t>Apple Studios LLC</t>
  </si>
  <si>
    <t>Highbridge, Tompkins, St. Nicholas, Brooklyn Heights Promenade</t>
  </si>
  <si>
    <t>Manhattan 3, 9, 10, 12, Brooklyn 2</t>
  </si>
  <si>
    <t>Blue Box Magic</t>
  </si>
  <si>
    <t>East River Esplanade, Washington Square Park</t>
  </si>
  <si>
    <t>Manhattan 2 and 6</t>
  </si>
  <si>
    <t>CBS Studios</t>
  </si>
  <si>
    <t>Division 7</t>
  </si>
  <si>
    <t>Manhattan 3, 6</t>
  </si>
  <si>
    <t>Ghost Productions</t>
  </si>
  <si>
    <t>Grand Ferry Park, Coney Island, Carl Schurz, Raffterty Triangle</t>
  </si>
  <si>
    <t>Brooklyn 1, 13, 15, Manhattan 8, Queens 2</t>
  </si>
  <si>
    <t>Kanan Productions</t>
  </si>
  <si>
    <t>Baisley Pond Park, Flushing Meadows Corona Park, Francis Lewis Park</t>
  </si>
  <si>
    <t>Queens 12, 3, 4, 6, 7, 8</t>
  </si>
  <si>
    <t>MJZ</t>
  </si>
  <si>
    <t>Queens, Manhattan</t>
  </si>
  <si>
    <t>Astoria, Dry Dock</t>
  </si>
  <si>
    <t>Queens 1, Manhattan 3</t>
  </si>
  <si>
    <t>NBC Universal</t>
  </si>
  <si>
    <t>Manhattan, Queens</t>
  </si>
  <si>
    <t>Bellevue Park, Hunters Point South</t>
  </si>
  <si>
    <t>Manhattan 6, Queens 2</t>
  </si>
  <si>
    <t>Next Step Productions, LLC</t>
  </si>
  <si>
    <t>Dante and Richard Tucker, Washington Market, Astoria, Fort Totten</t>
  </si>
  <si>
    <t>Manhattan 7, 1, Queens 1, 7</t>
  </si>
  <si>
    <t>Oasis Children's Services</t>
  </si>
  <si>
    <t>Players in NYC</t>
  </si>
  <si>
    <t>Bronx, Brooklyn, Manhattan</t>
  </si>
  <si>
    <t>Heritage Field, Brooklyn Heights Promenade, Bowling Green</t>
  </si>
  <si>
    <t>Bronx 1, Brooklyn 2, Manhattan 1</t>
  </si>
  <si>
    <t>Possible Productions</t>
  </si>
  <si>
    <t>Battery Park, Stuyvesant Square, Columbus Park, Brooklyn Heights Promenade, WNYC Transmitter Park</t>
  </si>
  <si>
    <t>Manhattan 1, 3, 6, Brooklyn 1, 2</t>
  </si>
  <si>
    <t>Puppet Show</t>
  </si>
  <si>
    <t>Gertrude B. Kelly, City Hall, Juniper Valley, Astoria</t>
  </si>
  <si>
    <t>Manhattan 1, 4, Queens 1, 5</t>
  </si>
  <si>
    <t>Round About Bar LLC</t>
  </si>
  <si>
    <t>Something Ideal</t>
  </si>
  <si>
    <t>Tompkins Square Park</t>
  </si>
  <si>
    <t>Manhattan 3</t>
  </si>
  <si>
    <t>Tadum Productions</t>
  </si>
  <si>
    <t>City Hall, Washington Square Park</t>
  </si>
  <si>
    <t>Manhattan 1, 2</t>
  </si>
  <si>
    <t>Trybe Production Collective</t>
  </si>
  <si>
    <t>World Productions, Inc.</t>
  </si>
  <si>
    <t>Morningside Park</t>
  </si>
  <si>
    <t>York Films</t>
  </si>
  <si>
    <t>Washington Square Park, East River Park</t>
  </si>
  <si>
    <t>Manhattan 2, 3</t>
  </si>
  <si>
    <t>York Productions</t>
  </si>
  <si>
    <t>Seward Park, Jackie Robinsons Park, Fort Totten, Francis Lewis</t>
  </si>
  <si>
    <t>Manhattan 3, 9, 10, Queens 7</t>
  </si>
  <si>
    <t xml:space="preserve">Chameleon Cold Brew </t>
  </si>
  <si>
    <t>Outside</t>
  </si>
  <si>
    <t>NY Knicks</t>
  </si>
  <si>
    <t>NY Jets</t>
  </si>
  <si>
    <t>Nike</t>
  </si>
  <si>
    <t>Queens, Brooklyn, Manhattan</t>
  </si>
  <si>
    <t>Triassic, Osborne Playground, St. Nicholas Park</t>
  </si>
  <si>
    <t>Queens 3, 4, 6, 7, 8, Brooklyn 16, Manhattan 9</t>
  </si>
  <si>
    <t>Wilson</t>
  </si>
  <si>
    <t>Ella Fitzgerald</t>
  </si>
  <si>
    <t>Warner Bros.</t>
  </si>
  <si>
    <t>Mae Grant</t>
  </si>
  <si>
    <t>Body Armor</t>
  </si>
  <si>
    <t>Det. Keith L. williams</t>
  </si>
  <si>
    <t>Queens 12</t>
  </si>
  <si>
    <t>Mayor's Fund</t>
  </si>
  <si>
    <t>Brig. Gen. Charles Young</t>
  </si>
  <si>
    <t>Cal Ripken, Sr. Foundation</t>
  </si>
  <si>
    <t>Project Backboard</t>
  </si>
  <si>
    <t>UAE/NYCFC/CITC</t>
  </si>
  <si>
    <t>Crotona Park</t>
  </si>
  <si>
    <t>Bond Vet</t>
  </si>
  <si>
    <t>Socrates Sculpture Park Alliance</t>
  </si>
  <si>
    <t>West Harlem Piers Development Corporation</t>
  </si>
  <si>
    <t>West Harlem Piers</t>
  </si>
  <si>
    <t>Karan Weiss (Urban Zen)</t>
  </si>
  <si>
    <t>American Battle Monuments Commission</t>
  </si>
  <si>
    <t>Delegation of Flanders to the USA</t>
  </si>
  <si>
    <t>Municipal Art Society</t>
  </si>
  <si>
    <t>Riverside Park Conservancy</t>
  </si>
  <si>
    <t xml:space="preserve">Frank D. Paulo Foundation </t>
  </si>
  <si>
    <t>Staten island</t>
  </si>
  <si>
    <t>Anonymous Highland Park Donor (Public Art)</t>
  </si>
  <si>
    <t>Queens/Brooklyn</t>
  </si>
  <si>
    <t>Adrienne Adams</t>
  </si>
  <si>
    <t>Tiffany Caban</t>
  </si>
  <si>
    <t>BOP Greenpoint H-3 LLC</t>
  </si>
  <si>
    <t>Project Rebuild, Inc.</t>
  </si>
  <si>
    <t>Queens 10</t>
  </si>
  <si>
    <t>Queens 14</t>
  </si>
  <si>
    <t>Staten Island 3</t>
  </si>
  <si>
    <t>Project Evergreen</t>
  </si>
  <si>
    <t>Wishing Well Garden</t>
  </si>
  <si>
    <t>Bronx 2</t>
  </si>
  <si>
    <t>AT&amp;T</t>
  </si>
  <si>
    <t>St. James Park</t>
  </si>
  <si>
    <t>Thomas Jefferson Park</t>
  </si>
  <si>
    <t>Manhattan 5, 6, 7, 8, 10, 12</t>
  </si>
  <si>
    <t>Manhattan 5, 6, 7, 8, 10, 13</t>
  </si>
  <si>
    <t>Manhattan 5, 6, 7, 8, 10, 14</t>
  </si>
  <si>
    <t>St. Nicholas Park</t>
  </si>
  <si>
    <t>Manhattan and Queens Boroughwide</t>
  </si>
  <si>
    <t>Queens and Brooklyn Boroughwide</t>
  </si>
  <si>
    <t>Queens and Brooklyn</t>
  </si>
  <si>
    <t>Dewitt Clinton Park</t>
  </si>
  <si>
    <t>Manhattan 7, 9</t>
  </si>
  <si>
    <t>Districtwide</t>
  </si>
  <si>
    <t xml:space="preserve">Brant Point Wildlife Sanctuary Park </t>
  </si>
  <si>
    <t>Bayswater Park</t>
  </si>
  <si>
    <t>Crescent Beach Park</t>
  </si>
  <si>
    <t>Blue Heron Park</t>
  </si>
  <si>
    <t>Conference House Park</t>
  </si>
  <si>
    <t>Great Kills Park</t>
  </si>
  <si>
    <t>East River, Seward, Tompkins Square Park</t>
  </si>
  <si>
    <t>Bronx River Corridor Parks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</si>
</sst>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006100"/>
      <name val="Arial"/>
      <family val="2"/>
    </font>
    <font>
      <vertAlign val="superscript"/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3"/>
        <bgColor indexed="64"/>
      </patternFill>
    </fill>
    <fill>
      <patternFill patternType="solid">
        <fgColor theme="3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44" fontId="2" fillId="0" borderId="0" applyFont="0" applyFill="0" applyBorder="0" applyAlignment="0" applyProtection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47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6" fillId="0" borderId="2" xfId="0" applyFont="1" applyBorder="1"/>
    <xf numFmtId="0" fontId="10" fillId="5" borderId="1" xfId="0" applyFont="1" applyFill="1" applyBorder="1" applyProtection="1">
      <protection locked="0"/>
    </xf>
    <xf numFmtId="0" fontId="10" fillId="5" borderId="1" xfId="0" applyFont="1" applyFill="1" applyBorder="1" applyAlignment="1" applyProtection="1">
      <alignment wrapText="1"/>
      <protection locked="0"/>
    </xf>
    <xf numFmtId="0" fontId="10" fillId="5" borderId="1" xfId="0" applyFont="1" applyFill="1" applyBorder="1" applyAlignment="1" applyProtection="1">
      <alignment horizontal="center" wrapText="1"/>
      <protection locked="0"/>
    </xf>
    <xf numFmtId="0" fontId="11" fillId="0" borderId="0" xfId="1" applyFont="1" applyFill="1" applyBorder="1" applyAlignment="1">
      <alignment horizontal="left"/>
    </xf>
    <xf numFmtId="0" fontId="12" fillId="0" borderId="0" xfId="4" applyFont="1" applyFill="1" applyBorder="1" applyAlignment="1">
      <alignment horizontal="left"/>
    </xf>
    <xf numFmtId="0" fontId="13" fillId="0" borderId="0" xfId="3" applyFont="1" applyFill="1" applyBorder="1" applyAlignment="1">
      <alignment horizontal="left"/>
    </xf>
    <xf numFmtId="0" fontId="10" fillId="6" borderId="5" xfId="0" applyFont="1" applyFill="1" applyBorder="1" applyAlignment="1">
      <alignment horizontal="left"/>
    </xf>
    <xf numFmtId="0" fontId="10" fillId="6" borderId="6" xfId="0" applyFont="1" applyFill="1" applyBorder="1" applyAlignment="1">
      <alignment horizontal="left"/>
    </xf>
    <xf numFmtId="0" fontId="6" fillId="0" borderId="3" xfId="0" applyFont="1" applyBorder="1" applyAlignment="1">
      <alignment wrapText="1"/>
    </xf>
    <xf numFmtId="0" fontId="6" fillId="0" borderId="1" xfId="0" applyFont="1" applyBorder="1" applyProtection="1">
      <protection locked="0"/>
    </xf>
    <xf numFmtId="16" fontId="6" fillId="0" borderId="1" xfId="0" quotePrefix="1" applyNumberFormat="1" applyFont="1" applyBorder="1" applyProtection="1">
      <protection locked="0"/>
    </xf>
    <xf numFmtId="16" fontId="6" fillId="0" borderId="1" xfId="0" applyNumberFormat="1" applyFont="1" applyBorder="1" applyProtection="1">
      <protection locked="0"/>
    </xf>
    <xf numFmtId="0" fontId="15" fillId="0" borderId="3" xfId="0" applyFont="1" applyBorder="1" applyAlignment="1">
      <alignment wrapText="1"/>
    </xf>
    <xf numFmtId="0" fontId="6" fillId="0" borderId="3" xfId="6" applyFont="1" applyBorder="1" applyAlignment="1">
      <alignment wrapText="1"/>
    </xf>
    <xf numFmtId="0" fontId="15" fillId="0" borderId="1" xfId="0" applyFont="1" applyBorder="1" applyProtection="1">
      <protection locked="0"/>
    </xf>
    <xf numFmtId="0" fontId="6" fillId="0" borderId="4" xfId="0" applyFont="1" applyBorder="1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6" fillId="0" borderId="3" xfId="0" applyFont="1" applyBorder="1" applyAlignment="1">
      <alignment wrapText="1"/>
    </xf>
    <xf numFmtId="0" fontId="16" fillId="0" borderId="1" xfId="0" applyFont="1" applyBorder="1"/>
    <xf numFmtId="16" fontId="16" fillId="0" borderId="1" xfId="0" applyNumberFormat="1" applyFont="1" applyBorder="1"/>
    <xf numFmtId="0" fontId="1" fillId="0" borderId="0" xfId="0" applyFont="1" applyAlignment="1" applyProtection="1">
      <alignment horizontal="left" vertical="top"/>
      <protection locked="0"/>
    </xf>
    <xf numFmtId="164" fontId="6" fillId="0" borderId="1" xfId="5" applyNumberFormat="1" applyFont="1" applyFill="1" applyBorder="1" applyProtection="1">
      <protection locked="0"/>
    </xf>
    <xf numFmtId="164" fontId="6" fillId="0" borderId="1" xfId="2" applyNumberFormat="1" applyFont="1" applyFill="1" applyBorder="1" applyProtection="1">
      <protection locked="0"/>
    </xf>
    <xf numFmtId="164" fontId="15" fillId="0" borderId="1" xfId="5" applyNumberFormat="1" applyFont="1" applyFill="1" applyBorder="1" applyProtection="1">
      <protection locked="0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44" fontId="6" fillId="0" borderId="1" xfId="2" applyFont="1" applyFill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44" fontId="1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wrapText="1"/>
    </xf>
    <xf numFmtId="44" fontId="6" fillId="0" borderId="1" xfId="2" applyFont="1" applyFill="1" applyBorder="1" applyAlignment="1">
      <alignment wrapText="1"/>
    </xf>
    <xf numFmtId="0" fontId="6" fillId="0" borderId="1" xfId="0" applyFont="1" applyBorder="1"/>
    <xf numFmtId="0" fontId="1" fillId="0" borderId="1" xfId="0" applyFont="1" applyBorder="1"/>
    <xf numFmtId="44" fontId="1" fillId="0" borderId="1" xfId="2" applyFont="1" applyFill="1" applyBorder="1" applyAlignment="1">
      <alignment horizontal="center"/>
    </xf>
  </cellXfs>
  <cellStyles count="7">
    <cellStyle name="Bad" xfId="1" builtinId="27"/>
    <cellStyle name="Comma" xfId="5" builtinId="3"/>
    <cellStyle name="Currency" xfId="2" builtinId="4"/>
    <cellStyle name="Good" xfId="3" builtinId="26"/>
    <cellStyle name="Neutral" xfId="4" builtinId="28"/>
    <cellStyle name="Normal" xfId="0" builtinId="0"/>
    <cellStyle name="Normal 2" xfId="6" xr:uid="{9F080AE0-9A9B-4FF0-8AB8-01BA197BA8E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tabSelected="1" topLeftCell="C1" zoomScaleNormal="100" workbookViewId="0">
      <pane ySplit="6" topLeftCell="A14" activePane="bottomLeft" state="frozen"/>
      <selection pane="bottomLeft" activeCell="K21" sqref="K21"/>
    </sheetView>
  </sheetViews>
  <sheetFormatPr defaultColWidth="9.140625" defaultRowHeight="12.75" x14ac:dyDescent="0.2"/>
  <cols>
    <col min="1" max="1" width="48" style="4" customWidth="1"/>
    <col min="2" max="2" width="34.140625" style="4" customWidth="1"/>
    <col min="3" max="3" width="14.42578125" style="4" customWidth="1"/>
    <col min="4" max="4" width="11.140625" style="4" customWidth="1"/>
    <col min="5" max="7" width="20.42578125" style="4" customWidth="1"/>
    <col min="8" max="16384" width="9.140625" style="4"/>
  </cols>
  <sheetData>
    <row r="1" spans="1:7" x14ac:dyDescent="0.2">
      <c r="A1" s="3" t="s">
        <v>0</v>
      </c>
    </row>
    <row r="2" spans="1:7" s="1" customFormat="1" x14ac:dyDescent="0.2">
      <c r="A2" s="5" t="s">
        <v>66</v>
      </c>
    </row>
    <row r="3" spans="1:7" s="1" customFormat="1" x14ac:dyDescent="0.2">
      <c r="A3" s="6" t="s">
        <v>1</v>
      </c>
    </row>
    <row r="4" spans="1:7" s="1" customFormat="1" x14ac:dyDescent="0.2">
      <c r="A4" s="7"/>
    </row>
    <row r="5" spans="1:7" x14ac:dyDescent="0.2">
      <c r="A5" s="3"/>
      <c r="E5" s="8"/>
      <c r="F5" s="8"/>
      <c r="G5" s="8"/>
    </row>
    <row r="6" spans="1:7" ht="25.5" x14ac:dyDescent="0.2">
      <c r="A6" s="9" t="s">
        <v>2</v>
      </c>
      <c r="B6" s="9" t="s">
        <v>3</v>
      </c>
      <c r="C6" s="9" t="s">
        <v>4</v>
      </c>
      <c r="D6" s="10" t="s">
        <v>5</v>
      </c>
      <c r="E6" s="11" t="s">
        <v>6</v>
      </c>
      <c r="F6" s="11" t="s">
        <v>7</v>
      </c>
      <c r="G6" s="11" t="s">
        <v>8</v>
      </c>
    </row>
    <row r="7" spans="1:7" x14ac:dyDescent="0.2">
      <c r="A7" s="17" t="s">
        <v>9</v>
      </c>
      <c r="B7" s="17" t="s">
        <v>10</v>
      </c>
      <c r="C7" s="18" t="s">
        <v>11</v>
      </c>
      <c r="D7" s="19">
        <v>44012</v>
      </c>
      <c r="E7" s="33">
        <v>659994</v>
      </c>
      <c r="F7" s="33">
        <v>260686</v>
      </c>
      <c r="G7" s="34">
        <v>0</v>
      </c>
    </row>
    <row r="8" spans="1:7" x14ac:dyDescent="0.2">
      <c r="A8" s="17" t="s">
        <v>12</v>
      </c>
      <c r="B8" s="17" t="s">
        <v>13</v>
      </c>
      <c r="C8" s="18" t="s">
        <v>14</v>
      </c>
      <c r="D8" s="20">
        <v>44012</v>
      </c>
      <c r="E8" s="33">
        <v>152250</v>
      </c>
      <c r="F8" s="33">
        <v>14525</v>
      </c>
      <c r="G8" s="34">
        <v>0</v>
      </c>
    </row>
    <row r="9" spans="1:7" x14ac:dyDescent="0.2">
      <c r="A9" s="17" t="s">
        <v>15</v>
      </c>
      <c r="B9" s="17" t="s">
        <v>16</v>
      </c>
      <c r="C9" s="18" t="s">
        <v>17</v>
      </c>
      <c r="D9" s="20">
        <v>44012</v>
      </c>
      <c r="E9" s="33">
        <v>378095</v>
      </c>
      <c r="F9" s="33">
        <v>420022</v>
      </c>
      <c r="G9" s="34">
        <v>0</v>
      </c>
    </row>
    <row r="10" spans="1:7" x14ac:dyDescent="0.2">
      <c r="A10" s="17" t="s">
        <v>18</v>
      </c>
      <c r="B10" s="17" t="s">
        <v>19</v>
      </c>
      <c r="C10" s="18" t="s">
        <v>11</v>
      </c>
      <c r="D10" s="19">
        <v>44012</v>
      </c>
      <c r="E10" s="33">
        <v>8345040</v>
      </c>
      <c r="F10" s="33">
        <v>13412334</v>
      </c>
      <c r="G10" s="34">
        <v>78979</v>
      </c>
    </row>
    <row r="11" spans="1:7" ht="14.25" x14ac:dyDescent="0.2">
      <c r="A11" s="17" t="s">
        <v>20</v>
      </c>
      <c r="B11" s="17" t="s">
        <v>21</v>
      </c>
      <c r="C11" s="18" t="s">
        <v>22</v>
      </c>
      <c r="D11" s="20">
        <v>42916</v>
      </c>
      <c r="E11" s="34">
        <f>26628000</f>
        <v>26628000</v>
      </c>
      <c r="F11" s="34">
        <f>8538000-SUM(E12,F12)</f>
        <v>4658000</v>
      </c>
      <c r="G11" s="34">
        <v>28306000</v>
      </c>
    </row>
    <row r="12" spans="1:7" ht="27" customHeight="1" x14ac:dyDescent="0.2">
      <c r="A12" s="17" t="s">
        <v>23</v>
      </c>
      <c r="B12" s="17" t="s">
        <v>24</v>
      </c>
      <c r="C12" s="18" t="s">
        <v>24</v>
      </c>
      <c r="D12" s="20">
        <v>42916</v>
      </c>
      <c r="E12" s="34">
        <v>1003000</v>
      </c>
      <c r="F12" s="34">
        <v>2877000</v>
      </c>
      <c r="G12" s="34">
        <v>0</v>
      </c>
    </row>
    <row r="13" spans="1:7" x14ac:dyDescent="0.2">
      <c r="A13" s="17" t="s">
        <v>25</v>
      </c>
      <c r="B13" s="17" t="s">
        <v>26</v>
      </c>
      <c r="C13" s="18" t="s">
        <v>27</v>
      </c>
      <c r="D13" s="20">
        <v>42916</v>
      </c>
      <c r="E13" s="33">
        <v>93250</v>
      </c>
      <c r="F13" s="33">
        <v>83159</v>
      </c>
      <c r="G13" s="34">
        <v>0</v>
      </c>
    </row>
    <row r="14" spans="1:7" x14ac:dyDescent="0.2">
      <c r="A14" s="17" t="s">
        <v>28</v>
      </c>
      <c r="B14" s="17" t="s">
        <v>29</v>
      </c>
      <c r="C14" s="18" t="s">
        <v>22</v>
      </c>
      <c r="D14" s="20">
        <v>43100</v>
      </c>
      <c r="E14" s="33">
        <v>5101904.4800000004</v>
      </c>
      <c r="F14" s="33">
        <v>2497066.38</v>
      </c>
      <c r="G14" s="34">
        <v>2033122.64</v>
      </c>
    </row>
    <row r="15" spans="1:7" x14ac:dyDescent="0.2">
      <c r="A15" s="29" t="s">
        <v>30</v>
      </c>
      <c r="B15" s="29" t="s">
        <v>31</v>
      </c>
      <c r="C15" s="30" t="s">
        <v>32</v>
      </c>
      <c r="D15" s="31">
        <v>44377</v>
      </c>
      <c r="E15" s="33">
        <v>6950</v>
      </c>
      <c r="F15" s="33">
        <v>8125</v>
      </c>
      <c r="G15" s="34">
        <v>0</v>
      </c>
    </row>
    <row r="16" spans="1:7" x14ac:dyDescent="0.2">
      <c r="A16" s="17" t="s">
        <v>33</v>
      </c>
      <c r="B16" s="17" t="s">
        <v>34</v>
      </c>
      <c r="C16" s="18" t="s">
        <v>22</v>
      </c>
      <c r="D16" s="20">
        <v>42916</v>
      </c>
      <c r="E16" s="33">
        <v>1187122.58</v>
      </c>
      <c r="F16" s="33">
        <v>74414.92</v>
      </c>
      <c r="G16" s="34">
        <v>24762.79</v>
      </c>
    </row>
    <row r="17" spans="1:7" ht="14.25" x14ac:dyDescent="0.2">
      <c r="A17" s="17" t="s">
        <v>35</v>
      </c>
      <c r="B17" s="17" t="s">
        <v>36</v>
      </c>
      <c r="C17" s="18" t="s">
        <v>22</v>
      </c>
      <c r="D17" s="20">
        <v>42916</v>
      </c>
      <c r="E17" s="34">
        <v>13316781</v>
      </c>
      <c r="F17" s="34">
        <v>8592443</v>
      </c>
      <c r="G17" s="34">
        <v>690026</v>
      </c>
    </row>
    <row r="18" spans="1:7" x14ac:dyDescent="0.2">
      <c r="A18" s="17" t="s">
        <v>37</v>
      </c>
      <c r="B18" s="17" t="s">
        <v>38</v>
      </c>
      <c r="C18" s="18" t="s">
        <v>22</v>
      </c>
      <c r="D18" s="20">
        <v>42916</v>
      </c>
      <c r="E18" s="34">
        <v>1466776</v>
      </c>
      <c r="F18" s="34">
        <v>1462072</v>
      </c>
      <c r="G18" s="34">
        <v>1357569</v>
      </c>
    </row>
    <row r="19" spans="1:7" x14ac:dyDescent="0.2">
      <c r="A19" s="17" t="s">
        <v>39</v>
      </c>
      <c r="B19" s="17" t="s">
        <v>40</v>
      </c>
      <c r="C19" s="18" t="s">
        <v>11</v>
      </c>
      <c r="D19" s="20">
        <v>44012</v>
      </c>
      <c r="E19" s="35">
        <v>895552.17003599997</v>
      </c>
      <c r="F19" s="35">
        <v>101156.95656000001</v>
      </c>
      <c r="G19" s="35">
        <v>0</v>
      </c>
    </row>
    <row r="20" spans="1:7" x14ac:dyDescent="0.2">
      <c r="A20" s="17" t="s">
        <v>41</v>
      </c>
      <c r="B20" s="17" t="s">
        <v>42</v>
      </c>
      <c r="C20" s="18" t="s">
        <v>43</v>
      </c>
      <c r="D20" s="20">
        <v>42916</v>
      </c>
      <c r="E20" s="35">
        <v>2003240</v>
      </c>
      <c r="F20" s="35">
        <v>819324</v>
      </c>
      <c r="G20" s="35">
        <v>810763</v>
      </c>
    </row>
    <row r="21" spans="1:7" x14ac:dyDescent="0.2">
      <c r="A21" s="21" t="s">
        <v>44</v>
      </c>
      <c r="B21" s="22" t="s">
        <v>45</v>
      </c>
      <c r="C21" s="23" t="s">
        <v>11</v>
      </c>
      <c r="D21" s="20">
        <v>43100</v>
      </c>
      <c r="E21" s="34">
        <v>3363611.29</v>
      </c>
      <c r="F21" s="34">
        <v>1367451.48</v>
      </c>
      <c r="G21" s="34">
        <v>874042.38</v>
      </c>
    </row>
    <row r="22" spans="1:7" x14ac:dyDescent="0.2">
      <c r="A22" s="17" t="s">
        <v>46</v>
      </c>
      <c r="B22" s="17" t="s">
        <v>47</v>
      </c>
      <c r="C22" s="18" t="s">
        <v>22</v>
      </c>
      <c r="D22" s="20">
        <v>42916</v>
      </c>
      <c r="E22" s="34">
        <v>3271295.7099999879</v>
      </c>
      <c r="F22" s="34">
        <v>2213315.7799999989</v>
      </c>
      <c r="G22" s="34">
        <v>1393666.45</v>
      </c>
    </row>
    <row r="23" spans="1:7" x14ac:dyDescent="0.2">
      <c r="A23" s="17" t="s">
        <v>46</v>
      </c>
      <c r="B23" s="17" t="s">
        <v>48</v>
      </c>
      <c r="C23" s="18" t="s">
        <v>22</v>
      </c>
      <c r="D23" s="20">
        <v>42916</v>
      </c>
      <c r="E23" s="34">
        <v>434646.13000000198</v>
      </c>
      <c r="F23" s="34">
        <v>207016.41</v>
      </c>
      <c r="G23" s="34">
        <v>33423.199999999997</v>
      </c>
    </row>
    <row r="24" spans="1:7" x14ac:dyDescent="0.2">
      <c r="A24" s="17" t="s">
        <v>46</v>
      </c>
      <c r="B24" s="17" t="s">
        <v>49</v>
      </c>
      <c r="C24" s="18" t="s">
        <v>22</v>
      </c>
      <c r="D24" s="20">
        <v>42916</v>
      </c>
      <c r="E24" s="34">
        <v>7417.1900000000005</v>
      </c>
      <c r="F24" s="34">
        <v>0</v>
      </c>
      <c r="G24" s="34">
        <v>0</v>
      </c>
    </row>
    <row r="25" spans="1:7" x14ac:dyDescent="0.2">
      <c r="A25" s="17" t="s">
        <v>46</v>
      </c>
      <c r="B25" s="17" t="s">
        <v>50</v>
      </c>
      <c r="C25" s="18" t="s">
        <v>22</v>
      </c>
      <c r="D25" s="20">
        <v>42916</v>
      </c>
      <c r="E25" s="34">
        <v>77526.712500000023</v>
      </c>
      <c r="F25" s="34">
        <v>3439.4490000000005</v>
      </c>
      <c r="G25" s="34">
        <v>0</v>
      </c>
    </row>
    <row r="26" spans="1:7" x14ac:dyDescent="0.2">
      <c r="A26" s="17" t="s">
        <v>46</v>
      </c>
      <c r="B26" s="17" t="s">
        <v>51</v>
      </c>
      <c r="C26" s="18" t="s">
        <v>22</v>
      </c>
      <c r="D26" s="20">
        <v>42916</v>
      </c>
      <c r="E26" s="34">
        <v>134820.92099999997</v>
      </c>
      <c r="F26" s="34">
        <v>90740.721499999985</v>
      </c>
      <c r="G26" s="34">
        <v>0</v>
      </c>
    </row>
    <row r="27" spans="1:7" x14ac:dyDescent="0.2">
      <c r="A27" s="17" t="s">
        <v>52</v>
      </c>
      <c r="B27" s="17" t="s">
        <v>52</v>
      </c>
      <c r="C27" s="18" t="s">
        <v>27</v>
      </c>
      <c r="D27" s="20">
        <v>42916</v>
      </c>
      <c r="E27" s="33">
        <v>616685</v>
      </c>
      <c r="F27" s="33">
        <v>1247253</v>
      </c>
      <c r="G27" s="34">
        <v>18815</v>
      </c>
    </row>
    <row r="28" spans="1:7" x14ac:dyDescent="0.2">
      <c r="A28" s="17" t="s">
        <v>53</v>
      </c>
      <c r="B28" s="17" t="s">
        <v>54</v>
      </c>
      <c r="C28" s="18" t="s">
        <v>27</v>
      </c>
      <c r="D28" s="20">
        <v>42916</v>
      </c>
      <c r="E28" s="34">
        <v>168551</v>
      </c>
      <c r="F28" s="34">
        <v>9650</v>
      </c>
      <c r="G28" s="34">
        <v>0</v>
      </c>
    </row>
    <row r="29" spans="1:7" x14ac:dyDescent="0.2">
      <c r="A29" s="17" t="s">
        <v>55</v>
      </c>
      <c r="B29" s="17" t="s">
        <v>56</v>
      </c>
      <c r="C29" s="18" t="s">
        <v>11</v>
      </c>
      <c r="D29" s="20">
        <v>43830</v>
      </c>
      <c r="E29" s="34">
        <v>1329613</v>
      </c>
      <c r="F29" s="34">
        <v>275714</v>
      </c>
      <c r="G29" s="34">
        <v>216716</v>
      </c>
    </row>
    <row r="30" spans="1:7" ht="15" customHeight="1" x14ac:dyDescent="0.2">
      <c r="A30" s="17" t="s">
        <v>57</v>
      </c>
      <c r="B30" s="17" t="s">
        <v>58</v>
      </c>
      <c r="C30" s="18" t="s">
        <v>11</v>
      </c>
      <c r="D30" s="20">
        <v>44012</v>
      </c>
      <c r="E30" s="33">
        <v>1557051</v>
      </c>
      <c r="F30" s="34">
        <v>0</v>
      </c>
      <c r="G30" s="34">
        <v>0</v>
      </c>
    </row>
    <row r="31" spans="1:7" x14ac:dyDescent="0.2">
      <c r="A31" s="24"/>
      <c r="B31" s="24"/>
      <c r="C31" s="24"/>
      <c r="D31" s="24"/>
      <c r="E31" s="24"/>
      <c r="F31" s="24"/>
      <c r="G31" s="24"/>
    </row>
    <row r="32" spans="1:7" x14ac:dyDescent="0.2">
      <c r="A32" s="4" t="s">
        <v>59</v>
      </c>
      <c r="B32" s="25"/>
      <c r="C32" s="25"/>
      <c r="D32" s="25"/>
      <c r="E32" s="25"/>
      <c r="F32" s="25"/>
      <c r="G32" s="25"/>
    </row>
    <row r="33" spans="1:7" x14ac:dyDescent="0.2">
      <c r="A33" s="32" t="s">
        <v>67</v>
      </c>
      <c r="B33" s="25"/>
      <c r="C33" s="25"/>
      <c r="D33" s="25"/>
      <c r="E33" s="25"/>
      <c r="F33" s="25"/>
      <c r="G33" s="25"/>
    </row>
    <row r="34" spans="1:7" x14ac:dyDescent="0.2">
      <c r="A34" s="32" t="s">
        <v>60</v>
      </c>
    </row>
  </sheetData>
  <autoFilter ref="A6:G30" xr:uid="{00000000-0009-0000-0000-000000000000}"/>
  <dataValidations count="1">
    <dataValidation type="list" allowBlank="1" showInputMessage="1" showErrorMessage="1" sqref="C7:D14 C16:D30" xr:uid="{00000000-0002-0000-0000-000000000000}">
      <formula1>Borough</formula1>
    </dataValidation>
  </dataValidations>
  <pageMargins left="0.5" right="0.45" top="0.25" bottom="0.25" header="0.3" footer="0.3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38"/>
  <sheetViews>
    <sheetView workbookViewId="0">
      <selection activeCell="A2" sqref="A2"/>
    </sheetView>
  </sheetViews>
  <sheetFormatPr defaultColWidth="9.140625" defaultRowHeight="12.75" x14ac:dyDescent="0.2"/>
  <cols>
    <col min="1" max="1" width="50.7109375" style="2" customWidth="1"/>
    <col min="2" max="2" width="23.28515625" style="2" customWidth="1"/>
    <col min="3" max="3" width="46" style="2" customWidth="1"/>
    <col min="4" max="4" width="33.140625" style="2" customWidth="1"/>
    <col min="5" max="5" width="21.42578125" style="2" customWidth="1"/>
    <col min="6" max="16384" width="9.140625" style="2"/>
  </cols>
  <sheetData>
    <row r="1" spans="1:5" x14ac:dyDescent="0.2">
      <c r="A1" s="26" t="s">
        <v>0</v>
      </c>
      <c r="D1" s="12"/>
    </row>
    <row r="2" spans="1:5" x14ac:dyDescent="0.2">
      <c r="A2" s="26" t="s">
        <v>66</v>
      </c>
      <c r="D2" s="13"/>
    </row>
    <row r="3" spans="1:5" x14ac:dyDescent="0.2">
      <c r="A3" s="27" t="s">
        <v>61</v>
      </c>
      <c r="D3" s="14"/>
    </row>
    <row r="4" spans="1:5" x14ac:dyDescent="0.2">
      <c r="A4" s="28"/>
    </row>
    <row r="6" spans="1:5" x14ac:dyDescent="0.2">
      <c r="A6" s="15" t="s">
        <v>62</v>
      </c>
      <c r="B6" s="15" t="s">
        <v>4</v>
      </c>
      <c r="C6" s="15" t="s">
        <v>63</v>
      </c>
      <c r="D6" s="16" t="s">
        <v>64</v>
      </c>
      <c r="E6" s="15" t="s">
        <v>65</v>
      </c>
    </row>
    <row r="7" spans="1:5" x14ac:dyDescent="0.2">
      <c r="A7" s="40" t="s">
        <v>184</v>
      </c>
      <c r="B7" s="36" t="s">
        <v>14</v>
      </c>
      <c r="C7" s="36" t="s">
        <v>185</v>
      </c>
      <c r="D7" s="37" t="s">
        <v>186</v>
      </c>
      <c r="E7" s="41">
        <v>18500</v>
      </c>
    </row>
    <row r="8" spans="1:5" x14ac:dyDescent="0.2">
      <c r="A8" s="40" t="s">
        <v>187</v>
      </c>
      <c r="B8" s="42" t="s">
        <v>14</v>
      </c>
      <c r="C8" s="42" t="s">
        <v>188</v>
      </c>
      <c r="D8" s="37" t="s">
        <v>189</v>
      </c>
      <c r="E8" s="43">
        <v>20000</v>
      </c>
    </row>
    <row r="9" spans="1:5" x14ac:dyDescent="0.2">
      <c r="A9" s="37" t="s">
        <v>85</v>
      </c>
      <c r="B9" s="37" t="s">
        <v>14</v>
      </c>
      <c r="C9" s="37" t="s">
        <v>119</v>
      </c>
      <c r="D9" s="36" t="s">
        <v>136</v>
      </c>
      <c r="E9" s="38">
        <f>29250+29250+29250+29250</f>
        <v>117000</v>
      </c>
    </row>
    <row r="10" spans="1:5" x14ac:dyDescent="0.2">
      <c r="A10" s="37" t="s">
        <v>86</v>
      </c>
      <c r="B10" s="37" t="s">
        <v>14</v>
      </c>
      <c r="C10" s="37" t="s">
        <v>119</v>
      </c>
      <c r="D10" s="36" t="s">
        <v>136</v>
      </c>
      <c r="E10" s="38">
        <f>15750+15750+15750+15750</f>
        <v>63000</v>
      </c>
    </row>
    <row r="11" spans="1:5" x14ac:dyDescent="0.2">
      <c r="A11" s="40" t="s">
        <v>190</v>
      </c>
      <c r="B11" s="36" t="s">
        <v>11</v>
      </c>
      <c r="C11" s="36" t="s">
        <v>191</v>
      </c>
      <c r="D11" s="37" t="s">
        <v>192</v>
      </c>
      <c r="E11" s="41">
        <v>5000</v>
      </c>
    </row>
    <row r="12" spans="1:5" x14ac:dyDescent="0.2">
      <c r="A12" s="37" t="s">
        <v>283</v>
      </c>
      <c r="B12" s="37" t="s">
        <v>14</v>
      </c>
      <c r="C12" s="37" t="s">
        <v>305</v>
      </c>
      <c r="D12" s="37" t="s">
        <v>131</v>
      </c>
      <c r="E12" s="38">
        <v>10000</v>
      </c>
    </row>
    <row r="13" spans="1:5" ht="25.5" x14ac:dyDescent="0.2">
      <c r="A13" s="37" t="s">
        <v>179</v>
      </c>
      <c r="B13" s="36" t="s">
        <v>43</v>
      </c>
      <c r="C13" s="36" t="s">
        <v>180</v>
      </c>
      <c r="D13" s="37" t="s">
        <v>128</v>
      </c>
      <c r="E13" s="41">
        <v>5000</v>
      </c>
    </row>
    <row r="14" spans="1:5" x14ac:dyDescent="0.2">
      <c r="A14" s="37" t="s">
        <v>275</v>
      </c>
      <c r="B14" s="37" t="s">
        <v>11</v>
      </c>
      <c r="C14" s="37" t="s">
        <v>11</v>
      </c>
      <c r="D14" s="37" t="s">
        <v>148</v>
      </c>
      <c r="E14" s="38">
        <v>12000</v>
      </c>
    </row>
    <row r="15" spans="1:5" x14ac:dyDescent="0.2">
      <c r="A15" s="40" t="s">
        <v>193</v>
      </c>
      <c r="B15" s="42" t="s">
        <v>175</v>
      </c>
      <c r="C15" s="42" t="s">
        <v>194</v>
      </c>
      <c r="D15" s="37" t="s">
        <v>195</v>
      </c>
      <c r="E15" s="43">
        <v>15000</v>
      </c>
    </row>
    <row r="16" spans="1:5" x14ac:dyDescent="0.2">
      <c r="A16" s="37" t="s">
        <v>281</v>
      </c>
      <c r="B16" s="37" t="s">
        <v>282</v>
      </c>
      <c r="C16" s="37" t="s">
        <v>302</v>
      </c>
      <c r="D16" s="37" t="s">
        <v>301</v>
      </c>
      <c r="E16" s="38">
        <v>25000</v>
      </c>
    </row>
    <row r="17" spans="1:5" ht="25.5" x14ac:dyDescent="0.2">
      <c r="A17" s="40" t="s">
        <v>196</v>
      </c>
      <c r="B17" s="42" t="s">
        <v>175</v>
      </c>
      <c r="C17" s="42" t="s">
        <v>197</v>
      </c>
      <c r="D17" s="37" t="s">
        <v>198</v>
      </c>
      <c r="E17" s="43">
        <v>19000</v>
      </c>
    </row>
    <row r="18" spans="1:5" ht="25.5" x14ac:dyDescent="0.2">
      <c r="A18" s="37" t="s">
        <v>68</v>
      </c>
      <c r="B18" s="37" t="s">
        <v>14</v>
      </c>
      <c r="C18" s="37" t="s">
        <v>107</v>
      </c>
      <c r="D18" s="37" t="s">
        <v>131</v>
      </c>
      <c r="E18" s="38">
        <f>120750+55250+74000</f>
        <v>250000</v>
      </c>
    </row>
    <row r="19" spans="1:5" x14ac:dyDescent="0.2">
      <c r="A19" s="37" t="s">
        <v>293</v>
      </c>
      <c r="B19" s="37" t="s">
        <v>24</v>
      </c>
      <c r="C19" s="37" t="s">
        <v>24</v>
      </c>
      <c r="D19" s="37" t="s">
        <v>24</v>
      </c>
      <c r="E19" s="38">
        <v>1000000</v>
      </c>
    </row>
    <row r="20" spans="1:5" x14ac:dyDescent="0.2">
      <c r="A20" s="37" t="s">
        <v>69</v>
      </c>
      <c r="B20" s="37" t="s">
        <v>43</v>
      </c>
      <c r="C20" s="37" t="s">
        <v>108</v>
      </c>
      <c r="D20" s="37" t="s">
        <v>149</v>
      </c>
      <c r="E20" s="38">
        <f>430174+429085+429085+429085</f>
        <v>1717429</v>
      </c>
    </row>
    <row r="21" spans="1:5" x14ac:dyDescent="0.2">
      <c r="A21" s="40" t="s">
        <v>199</v>
      </c>
      <c r="B21" s="37" t="s">
        <v>11</v>
      </c>
      <c r="C21" s="37" t="s">
        <v>200</v>
      </c>
      <c r="D21" s="37" t="s">
        <v>201</v>
      </c>
      <c r="E21" s="38">
        <v>12000</v>
      </c>
    </row>
    <row r="22" spans="1:5" x14ac:dyDescent="0.2">
      <c r="A22" s="39" t="s">
        <v>261</v>
      </c>
      <c r="B22" s="36" t="s">
        <v>14</v>
      </c>
      <c r="C22" s="36" t="s">
        <v>262</v>
      </c>
      <c r="D22" s="37" t="s">
        <v>263</v>
      </c>
      <c r="E22" s="41">
        <v>116000</v>
      </c>
    </row>
    <row r="23" spans="1:5" x14ac:dyDescent="0.2">
      <c r="A23" s="37" t="s">
        <v>270</v>
      </c>
      <c r="B23" s="37" t="s">
        <v>216</v>
      </c>
      <c r="C23" s="37" t="s">
        <v>144</v>
      </c>
      <c r="D23" s="37" t="s">
        <v>300</v>
      </c>
      <c r="E23" s="38">
        <v>22000</v>
      </c>
    </row>
    <row r="24" spans="1:5" x14ac:dyDescent="0.2">
      <c r="A24" s="37" t="s">
        <v>285</v>
      </c>
      <c r="B24" s="37" t="s">
        <v>43</v>
      </c>
      <c r="C24" s="37" t="s">
        <v>109</v>
      </c>
      <c r="D24" s="37" t="s">
        <v>127</v>
      </c>
      <c r="E24" s="38">
        <v>289000</v>
      </c>
    </row>
    <row r="25" spans="1:5" x14ac:dyDescent="0.2">
      <c r="A25" s="37" t="s">
        <v>70</v>
      </c>
      <c r="B25" s="37" t="s">
        <v>43</v>
      </c>
      <c r="C25" s="37" t="s">
        <v>109</v>
      </c>
      <c r="D25" s="39" t="s">
        <v>127</v>
      </c>
      <c r="E25" s="38">
        <v>15003.52</v>
      </c>
    </row>
    <row r="26" spans="1:5" x14ac:dyDescent="0.2">
      <c r="A26" s="37" t="s">
        <v>72</v>
      </c>
      <c r="B26" s="37" t="s">
        <v>17</v>
      </c>
      <c r="C26" s="37" t="s">
        <v>313</v>
      </c>
      <c r="D26" s="39" t="s">
        <v>129</v>
      </c>
      <c r="E26" s="38">
        <f>27692.05+24534.78</f>
        <v>52226.83</v>
      </c>
    </row>
    <row r="27" spans="1:5" x14ac:dyDescent="0.2">
      <c r="A27" s="37" t="s">
        <v>71</v>
      </c>
      <c r="B27" s="37" t="s">
        <v>43</v>
      </c>
      <c r="C27" s="37" t="s">
        <v>110</v>
      </c>
      <c r="D27" s="39" t="s">
        <v>128</v>
      </c>
      <c r="E27" s="38">
        <v>20000</v>
      </c>
    </row>
    <row r="28" spans="1:5" x14ac:dyDescent="0.2">
      <c r="A28" s="39" t="s">
        <v>266</v>
      </c>
      <c r="B28" s="39" t="s">
        <v>11</v>
      </c>
      <c r="C28" s="39" t="s">
        <v>265</v>
      </c>
      <c r="D28" s="37" t="s">
        <v>154</v>
      </c>
      <c r="E28" s="38">
        <v>150000</v>
      </c>
    </row>
    <row r="29" spans="1:5" x14ac:dyDescent="0.2">
      <c r="A29" s="40" t="s">
        <v>202</v>
      </c>
      <c r="B29" s="36" t="s">
        <v>24</v>
      </c>
      <c r="C29" s="36" t="s">
        <v>24</v>
      </c>
      <c r="D29" s="37" t="s">
        <v>24</v>
      </c>
      <c r="E29" s="41">
        <v>48000</v>
      </c>
    </row>
    <row r="30" spans="1:5" x14ac:dyDescent="0.2">
      <c r="A30" s="37" t="s">
        <v>73</v>
      </c>
      <c r="B30" s="37" t="s">
        <v>11</v>
      </c>
      <c r="C30" s="37" t="s">
        <v>21</v>
      </c>
      <c r="D30" s="36" t="s">
        <v>130</v>
      </c>
      <c r="E30" s="38">
        <f>27903+37633</f>
        <v>65536</v>
      </c>
    </row>
    <row r="31" spans="1:5" x14ac:dyDescent="0.2">
      <c r="A31" s="44" t="s">
        <v>249</v>
      </c>
      <c r="B31" s="36" t="s">
        <v>24</v>
      </c>
      <c r="C31" s="36" t="s">
        <v>24</v>
      </c>
      <c r="D31" s="37" t="s">
        <v>24</v>
      </c>
      <c r="E31" s="41">
        <v>18504</v>
      </c>
    </row>
    <row r="32" spans="1:5" x14ac:dyDescent="0.2">
      <c r="A32" s="37" t="s">
        <v>74</v>
      </c>
      <c r="B32" s="37" t="s">
        <v>43</v>
      </c>
      <c r="C32" s="37" t="s">
        <v>111</v>
      </c>
      <c r="D32" s="37" t="s">
        <v>150</v>
      </c>
      <c r="E32" s="38">
        <v>5000</v>
      </c>
    </row>
    <row r="33" spans="1:5" x14ac:dyDescent="0.2">
      <c r="A33" s="37" t="s">
        <v>75</v>
      </c>
      <c r="B33" s="37" t="s">
        <v>24</v>
      </c>
      <c r="C33" s="37" t="s">
        <v>24</v>
      </c>
      <c r="D33" s="36" t="s">
        <v>24</v>
      </c>
      <c r="E33" s="38">
        <f>16683.55+38892.47+134088.61+57789.46+36208.07+45447.2+142152.18+43709+21854.5+25000</f>
        <v>561825.04</v>
      </c>
    </row>
    <row r="34" spans="1:5" x14ac:dyDescent="0.2">
      <c r="A34" s="45" t="s">
        <v>171</v>
      </c>
      <c r="B34" s="36" t="s">
        <v>11</v>
      </c>
      <c r="C34" s="37" t="s">
        <v>21</v>
      </c>
      <c r="D34" s="36" t="s">
        <v>296</v>
      </c>
      <c r="E34" s="46">
        <v>1500</v>
      </c>
    </row>
    <row r="35" spans="1:5" x14ac:dyDescent="0.2">
      <c r="A35" s="37" t="s">
        <v>276</v>
      </c>
      <c r="B35" s="37" t="s">
        <v>11</v>
      </c>
      <c r="C35" s="37" t="s">
        <v>303</v>
      </c>
      <c r="D35" s="37" t="s">
        <v>138</v>
      </c>
      <c r="E35" s="38">
        <v>10000</v>
      </c>
    </row>
    <row r="36" spans="1:5" ht="25.5" x14ac:dyDescent="0.2">
      <c r="A36" s="45" t="s">
        <v>174</v>
      </c>
      <c r="B36" s="42" t="s">
        <v>175</v>
      </c>
      <c r="C36" s="42" t="s">
        <v>176</v>
      </c>
      <c r="D36" s="37" t="s">
        <v>177</v>
      </c>
      <c r="E36" s="43">
        <v>25000</v>
      </c>
    </row>
    <row r="37" spans="1:5" x14ac:dyDescent="0.2">
      <c r="A37" s="37" t="s">
        <v>76</v>
      </c>
      <c r="B37" s="37" t="s">
        <v>14</v>
      </c>
      <c r="C37" s="37" t="s">
        <v>112</v>
      </c>
      <c r="D37" s="40" t="s">
        <v>131</v>
      </c>
      <c r="E37" s="38">
        <v>42000</v>
      </c>
    </row>
    <row r="38" spans="1:5" x14ac:dyDescent="0.2">
      <c r="A38" s="40" t="s">
        <v>203</v>
      </c>
      <c r="B38" s="42" t="s">
        <v>11</v>
      </c>
      <c r="C38" s="42" t="s">
        <v>312</v>
      </c>
      <c r="D38" s="37" t="s">
        <v>204</v>
      </c>
      <c r="E38" s="43">
        <v>5750</v>
      </c>
    </row>
    <row r="39" spans="1:5" x14ac:dyDescent="0.2">
      <c r="A39" s="37" t="s">
        <v>77</v>
      </c>
      <c r="B39" s="37" t="s">
        <v>14</v>
      </c>
      <c r="C39" s="37" t="s">
        <v>112</v>
      </c>
      <c r="D39" s="36" t="s">
        <v>131</v>
      </c>
      <c r="E39" s="38">
        <v>55000</v>
      </c>
    </row>
    <row r="40" spans="1:5" x14ac:dyDescent="0.2">
      <c r="A40" s="37" t="s">
        <v>77</v>
      </c>
      <c r="B40" s="37" t="s">
        <v>14</v>
      </c>
      <c r="C40" s="37" t="s">
        <v>112</v>
      </c>
      <c r="D40" s="36" t="s">
        <v>131</v>
      </c>
      <c r="E40" s="38">
        <v>30000</v>
      </c>
    </row>
    <row r="41" spans="1:5" x14ac:dyDescent="0.2">
      <c r="A41" s="37" t="s">
        <v>77</v>
      </c>
      <c r="B41" s="37" t="s">
        <v>11</v>
      </c>
      <c r="C41" s="37" t="s">
        <v>113</v>
      </c>
      <c r="D41" s="39" t="s">
        <v>133</v>
      </c>
      <c r="E41" s="38">
        <v>1076754</v>
      </c>
    </row>
    <row r="42" spans="1:5" x14ac:dyDescent="0.2">
      <c r="A42" s="37" t="s">
        <v>77</v>
      </c>
      <c r="B42" s="37" t="s">
        <v>43</v>
      </c>
      <c r="C42" s="37" t="s">
        <v>114</v>
      </c>
      <c r="D42" s="36" t="s">
        <v>132</v>
      </c>
      <c r="E42" s="38">
        <v>179108</v>
      </c>
    </row>
    <row r="43" spans="1:5" x14ac:dyDescent="0.2">
      <c r="A43" s="37" t="s">
        <v>78</v>
      </c>
      <c r="B43" s="37" t="s">
        <v>43</v>
      </c>
      <c r="C43" s="37" t="s">
        <v>115</v>
      </c>
      <c r="D43" s="39" t="s">
        <v>127</v>
      </c>
      <c r="E43" s="38">
        <v>212524.02</v>
      </c>
    </row>
    <row r="44" spans="1:5" x14ac:dyDescent="0.2">
      <c r="A44" s="45" t="s">
        <v>166</v>
      </c>
      <c r="B44" s="36" t="s">
        <v>17</v>
      </c>
      <c r="C44" s="37" t="s">
        <v>294</v>
      </c>
      <c r="D44" s="36" t="s">
        <v>164</v>
      </c>
      <c r="E44" s="46">
        <v>3333.33</v>
      </c>
    </row>
    <row r="45" spans="1:5" x14ac:dyDescent="0.2">
      <c r="A45" s="37" t="s">
        <v>79</v>
      </c>
      <c r="B45" s="37" t="s">
        <v>17</v>
      </c>
      <c r="C45" s="37" t="s">
        <v>116</v>
      </c>
      <c r="D45" s="37" t="s">
        <v>151</v>
      </c>
      <c r="E45" s="38">
        <v>25000</v>
      </c>
    </row>
    <row r="46" spans="1:5" x14ac:dyDescent="0.2">
      <c r="A46" s="37" t="s">
        <v>82</v>
      </c>
      <c r="B46" s="37" t="s">
        <v>43</v>
      </c>
      <c r="C46" s="37" t="s">
        <v>118</v>
      </c>
      <c r="D46" s="37" t="s">
        <v>128</v>
      </c>
      <c r="E46" s="38">
        <v>10847.36</v>
      </c>
    </row>
    <row r="47" spans="1:5" x14ac:dyDescent="0.2">
      <c r="A47" s="37" t="s">
        <v>279</v>
      </c>
      <c r="B47" s="37" t="s">
        <v>280</v>
      </c>
      <c r="C47" s="37" t="s">
        <v>144</v>
      </c>
      <c r="D47" s="37" t="s">
        <v>145</v>
      </c>
      <c r="E47" s="38">
        <v>15006.44</v>
      </c>
    </row>
    <row r="48" spans="1:5" x14ac:dyDescent="0.2">
      <c r="A48" s="37" t="s">
        <v>80</v>
      </c>
      <c r="B48" s="37" t="s">
        <v>43</v>
      </c>
      <c r="C48" s="37" t="s">
        <v>162</v>
      </c>
      <c r="D48" s="39" t="s">
        <v>127</v>
      </c>
      <c r="E48" s="38">
        <v>39724.21</v>
      </c>
    </row>
    <row r="49" spans="1:5" x14ac:dyDescent="0.2">
      <c r="A49" s="37" t="s">
        <v>81</v>
      </c>
      <c r="B49" s="37" t="s">
        <v>11</v>
      </c>
      <c r="C49" s="37" t="s">
        <v>117</v>
      </c>
      <c r="D49" s="39" t="s">
        <v>134</v>
      </c>
      <c r="E49" s="38">
        <v>44000</v>
      </c>
    </row>
    <row r="50" spans="1:5" x14ac:dyDescent="0.2">
      <c r="A50" s="37" t="s">
        <v>161</v>
      </c>
      <c r="B50" s="37" t="s">
        <v>11</v>
      </c>
      <c r="C50" s="37" t="s">
        <v>160</v>
      </c>
      <c r="D50" s="36" t="s">
        <v>135</v>
      </c>
      <c r="E50" s="38">
        <f>157395.03+163763.54</f>
        <v>321158.57</v>
      </c>
    </row>
    <row r="51" spans="1:5" ht="25.5" x14ac:dyDescent="0.2">
      <c r="A51" s="40" t="s">
        <v>205</v>
      </c>
      <c r="B51" s="37" t="s">
        <v>175</v>
      </c>
      <c r="C51" s="37" t="s">
        <v>206</v>
      </c>
      <c r="D51" s="37" t="s">
        <v>207</v>
      </c>
      <c r="E51" s="38">
        <v>13500</v>
      </c>
    </row>
    <row r="52" spans="1:5" x14ac:dyDescent="0.2">
      <c r="A52" s="37" t="s">
        <v>87</v>
      </c>
      <c r="B52" s="37" t="s">
        <v>14</v>
      </c>
      <c r="C52" s="37" t="s">
        <v>119</v>
      </c>
      <c r="D52" s="36" t="s">
        <v>136</v>
      </c>
      <c r="E52" s="38">
        <f>94746+94746+94746+94746+97588.5</f>
        <v>476572.5</v>
      </c>
    </row>
    <row r="53" spans="1:5" x14ac:dyDescent="0.2">
      <c r="A53" s="45" t="s">
        <v>172</v>
      </c>
      <c r="B53" s="36" t="s">
        <v>11</v>
      </c>
      <c r="C53" s="36" t="s">
        <v>21</v>
      </c>
      <c r="D53" s="36" t="s">
        <v>297</v>
      </c>
      <c r="E53" s="46">
        <v>3000</v>
      </c>
    </row>
    <row r="54" spans="1:5" x14ac:dyDescent="0.2">
      <c r="A54" s="45" t="s">
        <v>165</v>
      </c>
      <c r="B54" s="42" t="s">
        <v>17</v>
      </c>
      <c r="C54" s="37" t="s">
        <v>294</v>
      </c>
      <c r="D54" s="36" t="s">
        <v>164</v>
      </c>
      <c r="E54" s="46">
        <v>3333.34</v>
      </c>
    </row>
    <row r="55" spans="1:5" x14ac:dyDescent="0.2">
      <c r="A55" s="45" t="s">
        <v>163</v>
      </c>
      <c r="B55" s="37" t="s">
        <v>17</v>
      </c>
      <c r="C55" s="37" t="s">
        <v>294</v>
      </c>
      <c r="D55" s="36" t="s">
        <v>164</v>
      </c>
      <c r="E55" s="46">
        <v>3333.33</v>
      </c>
    </row>
    <row r="56" spans="1:5" x14ac:dyDescent="0.2">
      <c r="A56" s="37" t="s">
        <v>83</v>
      </c>
      <c r="B56" s="37" t="s">
        <v>14</v>
      </c>
      <c r="C56" s="37" t="s">
        <v>119</v>
      </c>
      <c r="D56" s="36" t="s">
        <v>136</v>
      </c>
      <c r="E56" s="38">
        <f>43709+45020.25+45020.25</f>
        <v>133749.5</v>
      </c>
    </row>
    <row r="57" spans="1:5" x14ac:dyDescent="0.2">
      <c r="A57" s="37" t="s">
        <v>84</v>
      </c>
      <c r="B57" s="37" t="s">
        <v>14</v>
      </c>
      <c r="C57" s="37" t="s">
        <v>119</v>
      </c>
      <c r="D57" s="36" t="s">
        <v>136</v>
      </c>
      <c r="E57" s="38">
        <f>51854.5+22510.25+22510.25</f>
        <v>96875</v>
      </c>
    </row>
    <row r="58" spans="1:5" x14ac:dyDescent="0.2">
      <c r="A58" s="37" t="s">
        <v>137</v>
      </c>
      <c r="B58" s="37" t="s">
        <v>11</v>
      </c>
      <c r="C58" s="37" t="s">
        <v>34</v>
      </c>
      <c r="D58" s="36" t="s">
        <v>138</v>
      </c>
      <c r="E58" s="38">
        <f>133958.72+145530.9</f>
        <v>279489.62</v>
      </c>
    </row>
    <row r="59" spans="1:5" x14ac:dyDescent="0.2">
      <c r="A59" s="40" t="s">
        <v>181</v>
      </c>
      <c r="B59" s="36" t="s">
        <v>11</v>
      </c>
      <c r="C59" s="36" t="s">
        <v>121</v>
      </c>
      <c r="D59" s="37" t="s">
        <v>140</v>
      </c>
      <c r="E59" s="41">
        <v>5000</v>
      </c>
    </row>
    <row r="60" spans="1:5" ht="25.5" x14ac:dyDescent="0.2">
      <c r="A60" s="40" t="s">
        <v>208</v>
      </c>
      <c r="B60" s="36" t="s">
        <v>14</v>
      </c>
      <c r="C60" s="37" t="s">
        <v>209</v>
      </c>
      <c r="D60" s="37" t="s">
        <v>210</v>
      </c>
      <c r="E60" s="41">
        <v>15500</v>
      </c>
    </row>
    <row r="61" spans="1:5" x14ac:dyDescent="0.2">
      <c r="A61" s="37" t="s">
        <v>274</v>
      </c>
      <c r="B61" s="37" t="s">
        <v>24</v>
      </c>
      <c r="C61" s="37" t="s">
        <v>24</v>
      </c>
      <c r="D61" s="37" t="s">
        <v>24</v>
      </c>
      <c r="E61" s="38">
        <v>5000</v>
      </c>
    </row>
    <row r="62" spans="1:5" x14ac:dyDescent="0.2">
      <c r="A62" s="37" t="s">
        <v>274</v>
      </c>
      <c r="B62" s="37" t="s">
        <v>24</v>
      </c>
      <c r="C62" s="37" t="s">
        <v>24</v>
      </c>
      <c r="D62" s="37" t="s">
        <v>24</v>
      </c>
      <c r="E62" s="38">
        <v>5000</v>
      </c>
    </row>
    <row r="63" spans="1:5" x14ac:dyDescent="0.2">
      <c r="A63" s="37" t="s">
        <v>37</v>
      </c>
      <c r="B63" s="37" t="s">
        <v>11</v>
      </c>
      <c r="C63" s="37" t="s">
        <v>38</v>
      </c>
      <c r="D63" s="36" t="s">
        <v>139</v>
      </c>
      <c r="E63" s="38">
        <f>171025.32+180592.4</f>
        <v>351617.72</v>
      </c>
    </row>
    <row r="64" spans="1:5" ht="25.5" x14ac:dyDescent="0.2">
      <c r="A64" s="37" t="s">
        <v>88</v>
      </c>
      <c r="B64" s="37" t="s">
        <v>43</v>
      </c>
      <c r="C64" s="37" t="s">
        <v>152</v>
      </c>
      <c r="D64" s="37" t="s">
        <v>127</v>
      </c>
      <c r="E64" s="38">
        <v>107633.55</v>
      </c>
    </row>
    <row r="65" spans="1:5" x14ac:dyDescent="0.2">
      <c r="A65" s="39" t="s">
        <v>264</v>
      </c>
      <c r="B65" s="39" t="s">
        <v>11</v>
      </c>
      <c r="C65" s="39" t="s">
        <v>265</v>
      </c>
      <c r="D65" s="37" t="s">
        <v>154</v>
      </c>
      <c r="E65" s="43">
        <v>65000</v>
      </c>
    </row>
    <row r="66" spans="1:5" x14ac:dyDescent="0.2">
      <c r="A66" s="37" t="s">
        <v>89</v>
      </c>
      <c r="B66" s="37" t="s">
        <v>11</v>
      </c>
      <c r="C66" s="37" t="s">
        <v>153</v>
      </c>
      <c r="D66" s="37" t="s">
        <v>154</v>
      </c>
      <c r="E66" s="38">
        <v>79638.47</v>
      </c>
    </row>
    <row r="67" spans="1:5" x14ac:dyDescent="0.2">
      <c r="A67" s="37" t="s">
        <v>90</v>
      </c>
      <c r="B67" s="37" t="s">
        <v>11</v>
      </c>
      <c r="C67" s="37" t="s">
        <v>120</v>
      </c>
      <c r="D67" s="37" t="s">
        <v>140</v>
      </c>
      <c r="E67" s="38">
        <v>450000</v>
      </c>
    </row>
    <row r="68" spans="1:5" x14ac:dyDescent="0.2">
      <c r="A68" s="40" t="s">
        <v>211</v>
      </c>
      <c r="B68" s="36" t="s">
        <v>212</v>
      </c>
      <c r="C68" s="36" t="s">
        <v>213</v>
      </c>
      <c r="D68" s="37" t="s">
        <v>214</v>
      </c>
      <c r="E68" s="41">
        <v>7500</v>
      </c>
    </row>
    <row r="69" spans="1:5" x14ac:dyDescent="0.2">
      <c r="A69" s="45" t="s">
        <v>167</v>
      </c>
      <c r="B69" s="36" t="s">
        <v>17</v>
      </c>
      <c r="C69" s="37" t="s">
        <v>294</v>
      </c>
      <c r="D69" s="36" t="s">
        <v>164</v>
      </c>
      <c r="E69" s="46">
        <v>10000</v>
      </c>
    </row>
    <row r="70" spans="1:5" x14ac:dyDescent="0.2">
      <c r="A70" s="37" t="s">
        <v>277</v>
      </c>
      <c r="B70" s="37" t="s">
        <v>24</v>
      </c>
      <c r="C70" s="37" t="s">
        <v>24</v>
      </c>
      <c r="D70" s="37" t="s">
        <v>24</v>
      </c>
      <c r="E70" s="38">
        <v>11209.5</v>
      </c>
    </row>
    <row r="71" spans="1:5" x14ac:dyDescent="0.2">
      <c r="A71" s="37" t="s">
        <v>92</v>
      </c>
      <c r="B71" s="37" t="s">
        <v>106</v>
      </c>
      <c r="C71" s="37" t="s">
        <v>106</v>
      </c>
      <c r="D71" s="37" t="s">
        <v>141</v>
      </c>
      <c r="E71" s="38">
        <v>18991.48</v>
      </c>
    </row>
    <row r="72" spans="1:5" x14ac:dyDescent="0.2">
      <c r="A72" s="37" t="s">
        <v>91</v>
      </c>
      <c r="B72" s="37" t="s">
        <v>24</v>
      </c>
      <c r="C72" s="37" t="s">
        <v>24</v>
      </c>
      <c r="D72" s="36" t="s">
        <v>24</v>
      </c>
      <c r="E72" s="38">
        <v>8254.48</v>
      </c>
    </row>
    <row r="73" spans="1:5" x14ac:dyDescent="0.2">
      <c r="A73" s="40" t="s">
        <v>215</v>
      </c>
      <c r="B73" s="36" t="s">
        <v>216</v>
      </c>
      <c r="C73" s="36" t="s">
        <v>217</v>
      </c>
      <c r="D73" s="37" t="s">
        <v>218</v>
      </c>
      <c r="E73" s="41">
        <v>9300</v>
      </c>
    </row>
    <row r="74" spans="1:5" x14ac:dyDescent="0.2">
      <c r="A74" s="45" t="s">
        <v>178</v>
      </c>
      <c r="B74" s="36" t="s">
        <v>11</v>
      </c>
      <c r="C74" s="36" t="s">
        <v>153</v>
      </c>
      <c r="D74" s="37" t="s">
        <v>154</v>
      </c>
      <c r="E74" s="41">
        <v>550000</v>
      </c>
    </row>
    <row r="75" spans="1:5" ht="25.5" x14ac:dyDescent="0.2">
      <c r="A75" s="40" t="s">
        <v>219</v>
      </c>
      <c r="B75" s="36" t="s">
        <v>216</v>
      </c>
      <c r="C75" s="37" t="s">
        <v>220</v>
      </c>
      <c r="D75" s="37" t="s">
        <v>221</v>
      </c>
      <c r="E75" s="41">
        <v>14500</v>
      </c>
    </row>
    <row r="76" spans="1:5" ht="25.5" x14ac:dyDescent="0.2">
      <c r="A76" s="42" t="s">
        <v>253</v>
      </c>
      <c r="B76" s="42" t="s">
        <v>254</v>
      </c>
      <c r="C76" s="42" t="s">
        <v>255</v>
      </c>
      <c r="D76" s="37" t="s">
        <v>256</v>
      </c>
      <c r="E76" s="43">
        <v>263055</v>
      </c>
    </row>
    <row r="77" spans="1:5" x14ac:dyDescent="0.2">
      <c r="A77" s="37" t="s">
        <v>252</v>
      </c>
      <c r="B77" s="37" t="s">
        <v>24</v>
      </c>
      <c r="C77" s="37" t="s">
        <v>24</v>
      </c>
      <c r="D77" s="37" t="s">
        <v>24</v>
      </c>
      <c r="E77" s="38">
        <v>55000</v>
      </c>
    </row>
    <row r="78" spans="1:5" x14ac:dyDescent="0.2">
      <c r="A78" s="39" t="s">
        <v>251</v>
      </c>
      <c r="B78" s="36" t="s">
        <v>24</v>
      </c>
      <c r="C78" s="36" t="s">
        <v>24</v>
      </c>
      <c r="D78" s="37" t="s">
        <v>24</v>
      </c>
      <c r="E78" s="41">
        <v>55000</v>
      </c>
    </row>
    <row r="79" spans="1:5" x14ac:dyDescent="0.2">
      <c r="A79" s="37" t="s">
        <v>93</v>
      </c>
      <c r="B79" s="37" t="s">
        <v>11</v>
      </c>
      <c r="C79" s="37" t="s">
        <v>121</v>
      </c>
      <c r="D79" s="36" t="s">
        <v>140</v>
      </c>
      <c r="E79" s="38">
        <v>402480</v>
      </c>
    </row>
    <row r="80" spans="1:5" x14ac:dyDescent="0.2">
      <c r="A80" s="40" t="s">
        <v>222</v>
      </c>
      <c r="B80" s="36" t="s">
        <v>11</v>
      </c>
      <c r="C80" s="36" t="s">
        <v>185</v>
      </c>
      <c r="D80" s="37" t="s">
        <v>186</v>
      </c>
      <c r="E80" s="41">
        <v>5000</v>
      </c>
    </row>
    <row r="81" spans="1:5" x14ac:dyDescent="0.2">
      <c r="A81" s="45" t="s">
        <v>170</v>
      </c>
      <c r="B81" s="36" t="s">
        <v>11</v>
      </c>
      <c r="C81" s="36" t="s">
        <v>21</v>
      </c>
      <c r="D81" s="36" t="s">
        <v>130</v>
      </c>
      <c r="E81" s="46">
        <v>1500</v>
      </c>
    </row>
    <row r="82" spans="1:5" x14ac:dyDescent="0.2">
      <c r="A82" s="39" t="s">
        <v>250</v>
      </c>
      <c r="B82" s="36" t="s">
        <v>24</v>
      </c>
      <c r="C82" s="36" t="s">
        <v>24</v>
      </c>
      <c r="D82" s="37" t="s">
        <v>24</v>
      </c>
      <c r="E82" s="41">
        <v>15000</v>
      </c>
    </row>
    <row r="83" spans="1:5" x14ac:dyDescent="0.2">
      <c r="A83" s="45" t="s">
        <v>169</v>
      </c>
      <c r="B83" s="37" t="s">
        <v>11</v>
      </c>
      <c r="C83" s="37" t="s">
        <v>295</v>
      </c>
      <c r="D83" s="37" t="s">
        <v>142</v>
      </c>
      <c r="E83" s="46">
        <v>4500</v>
      </c>
    </row>
    <row r="84" spans="1:5" ht="25.5" x14ac:dyDescent="0.2">
      <c r="A84" s="40" t="s">
        <v>223</v>
      </c>
      <c r="B84" s="42" t="s">
        <v>224</v>
      </c>
      <c r="C84" s="42" t="s">
        <v>225</v>
      </c>
      <c r="D84" s="37" t="s">
        <v>226</v>
      </c>
      <c r="E84" s="43">
        <v>7000</v>
      </c>
    </row>
    <row r="85" spans="1:5" x14ac:dyDescent="0.2">
      <c r="A85" s="37" t="s">
        <v>94</v>
      </c>
      <c r="B85" s="37" t="s">
        <v>14</v>
      </c>
      <c r="C85" s="37" t="s">
        <v>122</v>
      </c>
      <c r="D85" s="37" t="s">
        <v>141</v>
      </c>
      <c r="E85" s="38">
        <v>530000</v>
      </c>
    </row>
    <row r="86" spans="1:5" ht="38.25" x14ac:dyDescent="0.2">
      <c r="A86" s="40" t="s">
        <v>227</v>
      </c>
      <c r="B86" s="42" t="s">
        <v>175</v>
      </c>
      <c r="C86" s="42" t="s">
        <v>228</v>
      </c>
      <c r="D86" s="37" t="s">
        <v>229</v>
      </c>
      <c r="E86" s="43">
        <v>10000</v>
      </c>
    </row>
    <row r="87" spans="1:5" x14ac:dyDescent="0.2">
      <c r="A87" s="42" t="s">
        <v>267</v>
      </c>
      <c r="B87" s="42" t="s">
        <v>11</v>
      </c>
      <c r="C87" s="42" t="s">
        <v>299</v>
      </c>
      <c r="D87" s="37" t="s">
        <v>146</v>
      </c>
      <c r="E87" s="43">
        <v>42000</v>
      </c>
    </row>
    <row r="88" spans="1:5" x14ac:dyDescent="0.2">
      <c r="A88" s="37" t="s">
        <v>290</v>
      </c>
      <c r="B88" s="37" t="s">
        <v>17</v>
      </c>
      <c r="C88" s="37" t="s">
        <v>291</v>
      </c>
      <c r="D88" s="37" t="s">
        <v>292</v>
      </c>
      <c r="E88" s="38">
        <v>55000</v>
      </c>
    </row>
    <row r="89" spans="1:5" x14ac:dyDescent="0.2">
      <c r="A89" s="37" t="s">
        <v>286</v>
      </c>
      <c r="B89" s="37" t="s">
        <v>14</v>
      </c>
      <c r="C89" s="37" t="s">
        <v>305</v>
      </c>
      <c r="D89" s="37" t="s">
        <v>287</v>
      </c>
      <c r="E89" s="38">
        <v>150000</v>
      </c>
    </row>
    <row r="90" spans="1:5" x14ac:dyDescent="0.2">
      <c r="A90" s="37" t="s">
        <v>286</v>
      </c>
      <c r="B90" s="37" t="s">
        <v>14</v>
      </c>
      <c r="C90" s="37" t="s">
        <v>305</v>
      </c>
      <c r="D90" s="37" t="s">
        <v>287</v>
      </c>
      <c r="E90" s="38">
        <v>89000</v>
      </c>
    </row>
    <row r="91" spans="1:5" x14ac:dyDescent="0.2">
      <c r="A91" s="37" t="s">
        <v>286</v>
      </c>
      <c r="B91" s="37" t="s">
        <v>14</v>
      </c>
      <c r="C91" s="37" t="s">
        <v>305</v>
      </c>
      <c r="D91" s="37" t="s">
        <v>287</v>
      </c>
      <c r="E91" s="38">
        <v>110600</v>
      </c>
    </row>
    <row r="92" spans="1:5" x14ac:dyDescent="0.2">
      <c r="A92" s="37" t="s">
        <v>286</v>
      </c>
      <c r="B92" s="37" t="s">
        <v>14</v>
      </c>
      <c r="C92" s="37" t="s">
        <v>305</v>
      </c>
      <c r="D92" s="37" t="s">
        <v>287</v>
      </c>
      <c r="E92" s="38">
        <v>140000</v>
      </c>
    </row>
    <row r="93" spans="1:5" x14ac:dyDescent="0.2">
      <c r="A93" s="37" t="s">
        <v>286</v>
      </c>
      <c r="B93" s="37" t="s">
        <v>14</v>
      </c>
      <c r="C93" s="37" t="s">
        <v>305</v>
      </c>
      <c r="D93" s="37" t="s">
        <v>287</v>
      </c>
      <c r="E93" s="38">
        <v>429000</v>
      </c>
    </row>
    <row r="94" spans="1:5" x14ac:dyDescent="0.2">
      <c r="A94" s="37" t="s">
        <v>286</v>
      </c>
      <c r="B94" s="37" t="s">
        <v>14</v>
      </c>
      <c r="C94" s="37" t="s">
        <v>305</v>
      </c>
      <c r="D94" s="37" t="s">
        <v>287</v>
      </c>
      <c r="E94" s="38">
        <v>382000</v>
      </c>
    </row>
    <row r="95" spans="1:5" x14ac:dyDescent="0.2">
      <c r="A95" s="37" t="s">
        <v>286</v>
      </c>
      <c r="B95" s="37" t="s">
        <v>14</v>
      </c>
      <c r="C95" s="37" t="s">
        <v>305</v>
      </c>
      <c r="D95" s="37" t="s">
        <v>287</v>
      </c>
      <c r="E95" s="38">
        <v>250000</v>
      </c>
    </row>
    <row r="96" spans="1:5" x14ac:dyDescent="0.2">
      <c r="A96" s="37" t="s">
        <v>286</v>
      </c>
      <c r="B96" s="37" t="s">
        <v>14</v>
      </c>
      <c r="C96" s="37" t="s">
        <v>305</v>
      </c>
      <c r="D96" s="37" t="s">
        <v>287</v>
      </c>
      <c r="E96" s="38">
        <v>183000</v>
      </c>
    </row>
    <row r="97" spans="1:5" x14ac:dyDescent="0.2">
      <c r="A97" s="37" t="s">
        <v>286</v>
      </c>
      <c r="B97" s="37" t="s">
        <v>14</v>
      </c>
      <c r="C97" s="37" t="s">
        <v>305</v>
      </c>
      <c r="D97" s="37" t="s">
        <v>287</v>
      </c>
      <c r="E97" s="38">
        <v>653610</v>
      </c>
    </row>
    <row r="98" spans="1:5" x14ac:dyDescent="0.2">
      <c r="A98" s="37" t="s">
        <v>286</v>
      </c>
      <c r="B98" s="37" t="s">
        <v>14</v>
      </c>
      <c r="C98" s="37" t="s">
        <v>305</v>
      </c>
      <c r="D98" s="37" t="s">
        <v>288</v>
      </c>
      <c r="E98" s="38">
        <v>460000</v>
      </c>
    </row>
    <row r="99" spans="1:5" x14ac:dyDescent="0.2">
      <c r="A99" s="37" t="s">
        <v>286</v>
      </c>
      <c r="B99" s="37" t="s">
        <v>14</v>
      </c>
      <c r="C99" s="37" t="s">
        <v>306</v>
      </c>
      <c r="D99" s="37" t="s">
        <v>288</v>
      </c>
      <c r="E99" s="38">
        <v>266000</v>
      </c>
    </row>
    <row r="100" spans="1:5" x14ac:dyDescent="0.2">
      <c r="A100" s="37" t="s">
        <v>286</v>
      </c>
      <c r="B100" s="37" t="s">
        <v>14</v>
      </c>
      <c r="C100" s="37" t="s">
        <v>307</v>
      </c>
      <c r="D100" s="37" t="s">
        <v>288</v>
      </c>
      <c r="E100" s="38">
        <v>222000</v>
      </c>
    </row>
    <row r="101" spans="1:5" x14ac:dyDescent="0.2">
      <c r="A101" s="37" t="s">
        <v>286</v>
      </c>
      <c r="B101" s="37" t="s">
        <v>32</v>
      </c>
      <c r="C101" s="37" t="s">
        <v>308</v>
      </c>
      <c r="D101" s="37" t="s">
        <v>289</v>
      </c>
      <c r="E101" s="38">
        <v>80000</v>
      </c>
    </row>
    <row r="102" spans="1:5" x14ac:dyDescent="0.2">
      <c r="A102" s="37" t="s">
        <v>286</v>
      </c>
      <c r="B102" s="37" t="s">
        <v>32</v>
      </c>
      <c r="C102" s="37" t="s">
        <v>309</v>
      </c>
      <c r="D102" s="37" t="s">
        <v>289</v>
      </c>
      <c r="E102" s="38">
        <v>139000</v>
      </c>
    </row>
    <row r="103" spans="1:5" x14ac:dyDescent="0.2">
      <c r="A103" s="37" t="s">
        <v>286</v>
      </c>
      <c r="B103" s="37" t="s">
        <v>32</v>
      </c>
      <c r="C103" s="37" t="s">
        <v>310</v>
      </c>
      <c r="D103" s="37" t="s">
        <v>289</v>
      </c>
      <c r="E103" s="38">
        <v>399000</v>
      </c>
    </row>
    <row r="104" spans="1:5" x14ac:dyDescent="0.2">
      <c r="A104" s="37" t="s">
        <v>286</v>
      </c>
      <c r="B104" s="37" t="s">
        <v>32</v>
      </c>
      <c r="C104" s="37" t="s">
        <v>308</v>
      </c>
      <c r="D104" s="37" t="s">
        <v>289</v>
      </c>
      <c r="E104" s="38">
        <v>285000</v>
      </c>
    </row>
    <row r="105" spans="1:5" x14ac:dyDescent="0.2">
      <c r="A105" s="37" t="s">
        <v>286</v>
      </c>
      <c r="B105" s="37" t="s">
        <v>32</v>
      </c>
      <c r="C105" s="37" t="s">
        <v>311</v>
      </c>
      <c r="D105" s="37" t="s">
        <v>289</v>
      </c>
      <c r="E105" s="38">
        <v>78000</v>
      </c>
    </row>
    <row r="106" spans="1:5" x14ac:dyDescent="0.2">
      <c r="A106" s="40" t="s">
        <v>230</v>
      </c>
      <c r="B106" s="37" t="s">
        <v>216</v>
      </c>
      <c r="C106" s="37" t="s">
        <v>231</v>
      </c>
      <c r="D106" s="37" t="s">
        <v>232</v>
      </c>
      <c r="E106" s="38">
        <v>25600</v>
      </c>
    </row>
    <row r="107" spans="1:5" x14ac:dyDescent="0.2">
      <c r="A107" s="45" t="s">
        <v>173</v>
      </c>
      <c r="B107" s="36" t="s">
        <v>11</v>
      </c>
      <c r="C107" s="37" t="s">
        <v>21</v>
      </c>
      <c r="D107" s="36" t="s">
        <v>298</v>
      </c>
      <c r="E107" s="46">
        <v>350</v>
      </c>
    </row>
    <row r="108" spans="1:5" x14ac:dyDescent="0.2">
      <c r="A108" s="37" t="s">
        <v>45</v>
      </c>
      <c r="B108" s="37" t="s">
        <v>11</v>
      </c>
      <c r="C108" s="37" t="s">
        <v>45</v>
      </c>
      <c r="D108" s="36" t="s">
        <v>142</v>
      </c>
      <c r="E108" s="38">
        <f>300000+126585.56+273+300000</f>
        <v>726858.56</v>
      </c>
    </row>
    <row r="109" spans="1:5" x14ac:dyDescent="0.2">
      <c r="A109" s="37" t="s">
        <v>95</v>
      </c>
      <c r="B109" s="37" t="s">
        <v>11</v>
      </c>
      <c r="C109" s="39" t="s">
        <v>143</v>
      </c>
      <c r="D109" s="37" t="s">
        <v>140</v>
      </c>
      <c r="E109" s="38">
        <v>70000</v>
      </c>
    </row>
    <row r="110" spans="1:5" x14ac:dyDescent="0.2">
      <c r="A110" s="37" t="s">
        <v>278</v>
      </c>
      <c r="B110" s="37" t="s">
        <v>11</v>
      </c>
      <c r="C110" s="37" t="s">
        <v>47</v>
      </c>
      <c r="D110" s="37" t="s">
        <v>304</v>
      </c>
      <c r="E110" s="38">
        <v>5900</v>
      </c>
    </row>
    <row r="111" spans="1:5" x14ac:dyDescent="0.2">
      <c r="A111" s="37" t="s">
        <v>46</v>
      </c>
      <c r="B111" s="37" t="s">
        <v>11</v>
      </c>
      <c r="C111" s="37" t="s">
        <v>47</v>
      </c>
      <c r="D111" s="37" t="s">
        <v>134</v>
      </c>
      <c r="E111" s="38">
        <v>8064.29</v>
      </c>
    </row>
    <row r="112" spans="1:5" x14ac:dyDescent="0.2">
      <c r="A112" s="37" t="s">
        <v>96</v>
      </c>
      <c r="B112" s="37" t="s">
        <v>11</v>
      </c>
      <c r="C112" s="37" t="s">
        <v>48</v>
      </c>
      <c r="D112" s="39" t="s">
        <v>134</v>
      </c>
      <c r="E112" s="38">
        <f>2766.66+453093.71+394916.55</f>
        <v>850776.91999999993</v>
      </c>
    </row>
    <row r="113" spans="1:5" x14ac:dyDescent="0.2">
      <c r="A113" s="40" t="s">
        <v>233</v>
      </c>
      <c r="B113" s="37" t="s">
        <v>11</v>
      </c>
      <c r="C113" s="37" t="s">
        <v>121</v>
      </c>
      <c r="D113" s="37" t="s">
        <v>140</v>
      </c>
      <c r="E113" s="38">
        <v>10000</v>
      </c>
    </row>
    <row r="114" spans="1:5" x14ac:dyDescent="0.2">
      <c r="A114" s="42" t="s">
        <v>271</v>
      </c>
      <c r="B114" s="42" t="s">
        <v>14</v>
      </c>
      <c r="C114" s="42" t="s">
        <v>52</v>
      </c>
      <c r="D114" s="37" t="s">
        <v>131</v>
      </c>
      <c r="E114" s="43">
        <v>1000000</v>
      </c>
    </row>
    <row r="115" spans="1:5" x14ac:dyDescent="0.2">
      <c r="A115" s="39" t="s">
        <v>234</v>
      </c>
      <c r="B115" s="36" t="s">
        <v>11</v>
      </c>
      <c r="C115" s="36" t="s">
        <v>235</v>
      </c>
      <c r="D115" s="37" t="s">
        <v>236</v>
      </c>
      <c r="E115" s="41">
        <v>5000</v>
      </c>
    </row>
    <row r="116" spans="1:5" x14ac:dyDescent="0.2">
      <c r="A116" s="37" t="s">
        <v>97</v>
      </c>
      <c r="B116" s="37" t="s">
        <v>32</v>
      </c>
      <c r="C116" s="37" t="s">
        <v>144</v>
      </c>
      <c r="D116" s="39" t="s">
        <v>145</v>
      </c>
      <c r="E116" s="38">
        <v>173891</v>
      </c>
    </row>
    <row r="117" spans="1:5" x14ac:dyDescent="0.2">
      <c r="A117" s="40" t="s">
        <v>237</v>
      </c>
      <c r="B117" s="36" t="s">
        <v>11</v>
      </c>
      <c r="C117" s="36" t="s">
        <v>238</v>
      </c>
      <c r="D117" s="37" t="s">
        <v>239</v>
      </c>
      <c r="E117" s="41">
        <v>5000</v>
      </c>
    </row>
    <row r="118" spans="1:5" x14ac:dyDescent="0.2">
      <c r="A118" s="40" t="s">
        <v>182</v>
      </c>
      <c r="B118" s="42" t="s">
        <v>11</v>
      </c>
      <c r="C118" s="42" t="s">
        <v>123</v>
      </c>
      <c r="D118" s="37" t="s">
        <v>155</v>
      </c>
      <c r="E118" s="43">
        <v>5000</v>
      </c>
    </row>
    <row r="119" spans="1:5" x14ac:dyDescent="0.2">
      <c r="A119" s="37" t="s">
        <v>98</v>
      </c>
      <c r="B119" s="37" t="s">
        <v>11</v>
      </c>
      <c r="C119" s="37" t="s">
        <v>123</v>
      </c>
      <c r="D119" s="37" t="s">
        <v>155</v>
      </c>
      <c r="E119" s="38">
        <v>5000</v>
      </c>
    </row>
    <row r="120" spans="1:5" x14ac:dyDescent="0.2">
      <c r="A120" s="37" t="s">
        <v>99</v>
      </c>
      <c r="B120" s="37" t="s">
        <v>11</v>
      </c>
      <c r="C120" s="37" t="s">
        <v>21</v>
      </c>
      <c r="D120" s="36" t="s">
        <v>130</v>
      </c>
      <c r="E120" s="38">
        <f>56502.73+56502.73+47085.61</f>
        <v>160091.07</v>
      </c>
    </row>
    <row r="121" spans="1:5" x14ac:dyDescent="0.2">
      <c r="A121" s="37" t="s">
        <v>100</v>
      </c>
      <c r="B121" s="37" t="s">
        <v>11</v>
      </c>
      <c r="C121" s="37" t="s">
        <v>156</v>
      </c>
      <c r="D121" s="37" t="s">
        <v>148</v>
      </c>
      <c r="E121" s="38">
        <v>60000</v>
      </c>
    </row>
    <row r="122" spans="1:5" x14ac:dyDescent="0.2">
      <c r="A122" s="37" t="s">
        <v>101</v>
      </c>
      <c r="B122" s="37" t="s">
        <v>11</v>
      </c>
      <c r="C122" s="37" t="s">
        <v>49</v>
      </c>
      <c r="D122" s="39" t="s">
        <v>146</v>
      </c>
      <c r="E122" s="38">
        <v>367133.43</v>
      </c>
    </row>
    <row r="123" spans="1:5" x14ac:dyDescent="0.2">
      <c r="A123" s="37" t="s">
        <v>284</v>
      </c>
      <c r="B123" s="37" t="s">
        <v>14</v>
      </c>
      <c r="C123" s="37" t="s">
        <v>305</v>
      </c>
      <c r="D123" s="37" t="s">
        <v>263</v>
      </c>
      <c r="E123" s="38">
        <v>10000</v>
      </c>
    </row>
    <row r="124" spans="1:5" x14ac:dyDescent="0.2">
      <c r="A124" s="40" t="s">
        <v>240</v>
      </c>
      <c r="B124" s="36" t="s">
        <v>14</v>
      </c>
      <c r="C124" s="36" t="s">
        <v>185</v>
      </c>
      <c r="D124" s="37" t="s">
        <v>186</v>
      </c>
      <c r="E124" s="41">
        <v>5000</v>
      </c>
    </row>
    <row r="125" spans="1:5" x14ac:dyDescent="0.2">
      <c r="A125" s="37" t="s">
        <v>102</v>
      </c>
      <c r="B125" s="37" t="s">
        <v>43</v>
      </c>
      <c r="C125" s="37" t="s">
        <v>124</v>
      </c>
      <c r="D125" s="36" t="s">
        <v>127</v>
      </c>
      <c r="E125" s="38">
        <v>28235.54</v>
      </c>
    </row>
    <row r="126" spans="1:5" x14ac:dyDescent="0.2">
      <c r="A126" s="42" t="s">
        <v>268</v>
      </c>
      <c r="B126" s="42" t="s">
        <v>17</v>
      </c>
      <c r="C126" s="42" t="s">
        <v>269</v>
      </c>
      <c r="D126" s="37" t="s">
        <v>151</v>
      </c>
      <c r="E126" s="43">
        <f>363000+16000</f>
        <v>379000</v>
      </c>
    </row>
    <row r="127" spans="1:5" x14ac:dyDescent="0.2">
      <c r="A127" s="37" t="s">
        <v>147</v>
      </c>
      <c r="B127" s="37" t="s">
        <v>11</v>
      </c>
      <c r="C127" s="37" t="s">
        <v>157</v>
      </c>
      <c r="D127" s="37" t="s">
        <v>158</v>
      </c>
      <c r="E127" s="38">
        <v>15000</v>
      </c>
    </row>
    <row r="128" spans="1:5" x14ac:dyDescent="0.2">
      <c r="A128" s="40" t="s">
        <v>183</v>
      </c>
      <c r="B128" s="42" t="s">
        <v>24</v>
      </c>
      <c r="C128" s="42" t="s">
        <v>24</v>
      </c>
      <c r="D128" s="37" t="s">
        <v>24</v>
      </c>
      <c r="E128" s="43">
        <v>241250</v>
      </c>
    </row>
    <row r="129" spans="1:5" x14ac:dyDescent="0.2">
      <c r="A129" s="45" t="s">
        <v>168</v>
      </c>
      <c r="B129" s="37" t="s">
        <v>11</v>
      </c>
      <c r="C129" s="37" t="s">
        <v>295</v>
      </c>
      <c r="D129" s="36" t="s">
        <v>142</v>
      </c>
      <c r="E129" s="46">
        <v>1250</v>
      </c>
    </row>
    <row r="130" spans="1:5" x14ac:dyDescent="0.2">
      <c r="A130" s="36" t="s">
        <v>259</v>
      </c>
      <c r="B130" s="36" t="s">
        <v>11</v>
      </c>
      <c r="C130" s="36" t="s">
        <v>260</v>
      </c>
      <c r="D130" s="37" t="s">
        <v>142</v>
      </c>
      <c r="E130" s="41">
        <v>91800</v>
      </c>
    </row>
    <row r="131" spans="1:5" x14ac:dyDescent="0.2">
      <c r="A131" s="37" t="s">
        <v>104</v>
      </c>
      <c r="B131" s="37" t="s">
        <v>11</v>
      </c>
      <c r="C131" s="37" t="s">
        <v>121</v>
      </c>
      <c r="D131" s="36" t="s">
        <v>140</v>
      </c>
      <c r="E131" s="38">
        <f>82534.04+81649.53+77974.8+84334.18</f>
        <v>326492.55</v>
      </c>
    </row>
    <row r="132" spans="1:5" x14ac:dyDescent="0.2">
      <c r="A132" s="37" t="s">
        <v>272</v>
      </c>
      <c r="B132" s="37" t="s">
        <v>11</v>
      </c>
      <c r="C132" s="37" t="s">
        <v>273</v>
      </c>
      <c r="D132" s="37" t="s">
        <v>146</v>
      </c>
      <c r="E132" s="38">
        <v>300000</v>
      </c>
    </row>
    <row r="133" spans="1:5" x14ac:dyDescent="0.2">
      <c r="A133" s="37" t="s">
        <v>103</v>
      </c>
      <c r="B133" s="37" t="s">
        <v>43</v>
      </c>
      <c r="C133" s="37" t="s">
        <v>125</v>
      </c>
      <c r="D133" s="39" t="s">
        <v>127</v>
      </c>
      <c r="E133" s="38">
        <v>106622.44</v>
      </c>
    </row>
    <row r="134" spans="1:5" x14ac:dyDescent="0.2">
      <c r="A134" s="36" t="s">
        <v>257</v>
      </c>
      <c r="B134" s="36" t="s">
        <v>14</v>
      </c>
      <c r="C134" s="36" t="s">
        <v>258</v>
      </c>
      <c r="D134" s="37" t="s">
        <v>186</v>
      </c>
      <c r="E134" s="41">
        <v>25455</v>
      </c>
    </row>
    <row r="135" spans="1:5" x14ac:dyDescent="0.2">
      <c r="A135" s="37" t="s">
        <v>105</v>
      </c>
      <c r="B135" s="37" t="s">
        <v>14</v>
      </c>
      <c r="C135" s="37" t="s">
        <v>126</v>
      </c>
      <c r="D135" s="37" t="s">
        <v>159</v>
      </c>
      <c r="E135" s="38">
        <v>10000</v>
      </c>
    </row>
    <row r="136" spans="1:5" x14ac:dyDescent="0.2">
      <c r="A136" s="40" t="s">
        <v>241</v>
      </c>
      <c r="B136" s="37" t="s">
        <v>11</v>
      </c>
      <c r="C136" s="37" t="s">
        <v>242</v>
      </c>
      <c r="D136" s="37" t="s">
        <v>146</v>
      </c>
      <c r="E136" s="38">
        <v>5500</v>
      </c>
    </row>
    <row r="137" spans="1:5" x14ac:dyDescent="0.2">
      <c r="A137" s="40" t="s">
        <v>243</v>
      </c>
      <c r="B137" s="42" t="s">
        <v>11</v>
      </c>
      <c r="C137" s="42" t="s">
        <v>244</v>
      </c>
      <c r="D137" s="37" t="s">
        <v>245</v>
      </c>
      <c r="E137" s="43">
        <v>6000</v>
      </c>
    </row>
    <row r="138" spans="1:5" ht="25.5" x14ac:dyDescent="0.2">
      <c r="A138" s="40" t="s">
        <v>246</v>
      </c>
      <c r="B138" s="37" t="s">
        <v>216</v>
      </c>
      <c r="C138" s="37" t="s">
        <v>247</v>
      </c>
      <c r="D138" s="37" t="s">
        <v>248</v>
      </c>
      <c r="E138" s="38">
        <v>12600</v>
      </c>
    </row>
  </sheetData>
  <autoFilter ref="A6:E110" xr:uid="{00000000-0009-0000-0000-000001000000}">
    <sortState xmlns:xlrd2="http://schemas.microsoft.com/office/spreadsheetml/2017/richdata2" ref="A7:E138">
      <sortCondition ref="A6:A110"/>
    </sortState>
  </autoFilter>
  <phoneticPr fontId="17" type="noConversion"/>
  <pageMargins left="0.7" right="0.7" top="0.5" bottom="0.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Not-for-Profit Partners</vt:lpstr>
      <vt:lpstr>Grants &amp; Fundraising</vt:lpstr>
    </vt:vector>
  </TitlesOfParts>
  <Manager/>
  <Company>NYCDPR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brittney.mascarella</dc:creator>
  <cp:keywords/>
  <dc:description/>
  <cp:lastModifiedBy>Danielle King</cp:lastModifiedBy>
  <cp:revision/>
  <cp:lastPrinted>2022-12-01T21:03:07Z</cp:lastPrinted>
  <dcterms:created xsi:type="dcterms:W3CDTF">2013-11-12T17:23:39Z</dcterms:created>
  <dcterms:modified xsi:type="dcterms:W3CDTF">2022-12-01T21:03:12Z</dcterms:modified>
  <cp:category/>
  <cp:contentStatus/>
</cp:coreProperties>
</file>