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J:\LEGAL\Compliance\Local Laws &amp; Executive Orders\LL28 of 2008 - Non-Governmental Funding\'21 Report\"/>
    </mc:Choice>
  </mc:AlternateContent>
  <xr:revisionPtr revIDLastSave="0" documentId="8_{46C8B1D7-AE74-4964-9323-4E75027866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t-for-Profit Partners" sheetId="10" r:id="rId1"/>
    <sheet name="Grants &amp; Fundraising" sheetId="12" r:id="rId2"/>
  </sheets>
  <definedNames>
    <definedName name="_xlnm._FilterDatabase" localSheetId="1" hidden="1">'Grants &amp; Fundraising'!$A$6:$E$111</definedName>
    <definedName name="_xlnm._FilterDatabase" localSheetId="0" hidden="1">'Not-for-Profit Partners'!$A$6:$G$30</definedName>
    <definedName name="AgreementType">#REF!</definedName>
    <definedName name="Borough">#REF!</definedName>
    <definedName name="CapitalImprovements">#REF!</definedName>
    <definedName name="COIBApproval">#REF!</definedName>
    <definedName name="CommissionersRole">#REF!</definedName>
    <definedName name="CommissionersVoting">#REF!</definedName>
    <definedName name="ConcessionProvisions">#REF!</definedName>
    <definedName name="DesigneesVoting">#REF!</definedName>
    <definedName name="EntityType">#REF!</definedName>
    <definedName name="FundraisingProvisions">#REF!</definedName>
    <definedName name="MayoralAppointees">#REF!</definedName>
    <definedName name="RoleofParkAdmin">#REF!</definedName>
    <definedName name="SpecialEventPermitting">#REF!</definedName>
    <definedName name="SpecialEventReven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0" l="1"/>
  <c r="E90" i="12"/>
  <c r="E75" i="12"/>
  <c r="E51" i="12"/>
  <c r="E45" i="12"/>
  <c r="E109" i="12"/>
  <c r="E101" i="12"/>
  <c r="E64" i="12"/>
  <c r="E54" i="12"/>
  <c r="E47" i="12"/>
  <c r="E10" i="12"/>
  <c r="E9" i="12"/>
  <c r="E53" i="12"/>
  <c r="E52" i="12"/>
  <c r="E43" i="12"/>
  <c r="E29" i="12"/>
  <c r="E25" i="12"/>
  <c r="E23" i="12"/>
  <c r="E19" i="12"/>
  <c r="E18" i="12"/>
  <c r="E15" i="12"/>
  <c r="F11" i="10"/>
  <c r="E11" i="10"/>
</calcChain>
</file>

<file path=xl/sharedStrings.xml><?xml version="1.0" encoding="utf-8"?>
<sst xmlns="http://schemas.openxmlformats.org/spreadsheetml/2006/main" count="513" uniqueCount="268">
  <si>
    <t>Local Law 28 of 2008 (Int. 0384-2014)</t>
  </si>
  <si>
    <t xml:space="preserve">FY 21 Annual Report on Non-Governmental Funding for New York City Parks </t>
  </si>
  <si>
    <t xml:space="preserve">Not-for-profit partners direct spending in parks </t>
  </si>
  <si>
    <t>Partner</t>
  </si>
  <si>
    <t>Park Location</t>
  </si>
  <si>
    <t>Borough</t>
  </si>
  <si>
    <t>Fiscal 
Year-End</t>
  </si>
  <si>
    <t>Maintenance and Operations</t>
  </si>
  <si>
    <t xml:space="preserve"> Programming </t>
  </si>
  <si>
    <t xml:space="preserve">Capital </t>
  </si>
  <si>
    <t>34th Street Partnership, Inc.</t>
  </si>
  <si>
    <t>Herald and Greeley Squares</t>
  </si>
  <si>
    <t>Manhattan</t>
  </si>
  <si>
    <t>Alliance for Flushing Meadows Corona Park</t>
  </si>
  <si>
    <t>Flushing Meadows Corona Park</t>
  </si>
  <si>
    <t>Queens</t>
  </si>
  <si>
    <t>Bronx River Alliance, Inc.</t>
  </si>
  <si>
    <t>Bronx River Greenway Parks</t>
  </si>
  <si>
    <t>Bronx</t>
  </si>
  <si>
    <t>Bryant Park Corporation</t>
  </si>
  <si>
    <t>Bryant Park</t>
  </si>
  <si>
    <r>
      <t>Central Park Conservancy</t>
    </r>
    <r>
      <rPr>
        <vertAlign val="superscript"/>
        <sz val="10"/>
        <color indexed="8"/>
        <rFont val="Arial"/>
        <family val="2"/>
      </rPr>
      <t>1</t>
    </r>
  </si>
  <si>
    <t>Central Park</t>
  </si>
  <si>
    <t xml:space="preserve">Manhattan </t>
  </si>
  <si>
    <t>Central Park Conservancy 
(contractual work outside Central Park)</t>
  </si>
  <si>
    <t>Citywide</t>
  </si>
  <si>
    <t>The Forest Park Trust, Inc.</t>
  </si>
  <si>
    <t>Forest &amp; Highland Parks</t>
  </si>
  <si>
    <t xml:space="preserve">Queens </t>
  </si>
  <si>
    <t>Friends of the High Line, Inc.</t>
  </si>
  <si>
    <t>High Line</t>
  </si>
  <si>
    <t>Greenbelt Conservancy, Inc.</t>
  </si>
  <si>
    <t>Greenbelt Parks</t>
  </si>
  <si>
    <t>Staten Island</t>
  </si>
  <si>
    <t>Hudson Yards Hell's Kitchen Alliance</t>
  </si>
  <si>
    <t>Bella Abzug Park</t>
  </si>
  <si>
    <r>
      <t>Lincoln Center for the Performing Arts, Inc.</t>
    </r>
    <r>
      <rPr>
        <vertAlign val="superscript"/>
        <sz val="10"/>
        <color indexed="8"/>
        <rFont val="Arial"/>
        <family val="2"/>
      </rPr>
      <t>2</t>
    </r>
  </si>
  <si>
    <t>Damrosch Park</t>
  </si>
  <si>
    <t>Madison Square Park Conservancy</t>
  </si>
  <si>
    <t>Madison Square Park</t>
  </si>
  <si>
    <t xml:space="preserve">New York Restoration Project </t>
  </si>
  <si>
    <t>Sherman Creek &amp; Highbridge Park</t>
  </si>
  <si>
    <t>Prospect Park Alliance, Inc.</t>
  </si>
  <si>
    <t>Prospect Park</t>
  </si>
  <si>
    <t>Brooklyn</t>
  </si>
  <si>
    <t>Randall's Island Park Alliance, Inc.</t>
  </si>
  <si>
    <t>Randall's Island</t>
  </si>
  <si>
    <t xml:space="preserve">Riverside Park Conservancy </t>
  </si>
  <si>
    <t>Riverside Park</t>
  </si>
  <si>
    <t>Riverside Park South</t>
  </si>
  <si>
    <t>West Harlem Piers Park</t>
  </si>
  <si>
    <t>Sakura Park</t>
  </si>
  <si>
    <t>Fort Washington Park</t>
  </si>
  <si>
    <t>Socrates Sculpture Park</t>
  </si>
  <si>
    <t>Southern Queens Park Association, Inc.</t>
  </si>
  <si>
    <t>Roy Wilkins Park</t>
  </si>
  <si>
    <t>The Battery Conservancy</t>
  </si>
  <si>
    <t>The Battery</t>
  </si>
  <si>
    <t>Times Square District Management Association, Inc.</t>
  </si>
  <si>
    <t>Duffy Square</t>
  </si>
  <si>
    <t>Footnotes</t>
  </si>
  <si>
    <t>1. Includes City Contract Revenue of $7,683,000 and City Capital Revenue of $6,712,000</t>
  </si>
  <si>
    <t>2. Includes total spending for all of Lincoln Center Inc.'s public activities, not just Damrosch Park</t>
  </si>
  <si>
    <t xml:space="preserve">Non-governmental funding donated directly to the Department of Parks and Recreation </t>
  </si>
  <si>
    <t>Donor</t>
  </si>
  <si>
    <t>Park</t>
  </si>
  <si>
    <t>Community Board</t>
  </si>
  <si>
    <t>Funding Amount</t>
  </si>
  <si>
    <t>10 West 66th Street Corp</t>
  </si>
  <si>
    <t>Lincoln Square</t>
  </si>
  <si>
    <t>Manhattan 7</t>
  </si>
  <si>
    <t>1st Avenue Machine</t>
  </si>
  <si>
    <t>Bronx, Brooklyn</t>
  </si>
  <si>
    <t>Boroughwide</t>
  </si>
  <si>
    <t>Bronx and Brooklyn Borougwide</t>
  </si>
  <si>
    <t>52-03 Center LLC for HPS (Parcel C North)</t>
  </si>
  <si>
    <t>Hunters Point South Park</t>
  </si>
  <si>
    <t>Queens 2</t>
  </si>
  <si>
    <t>52-41 Center LLC for HPS (Parcel C South)</t>
  </si>
  <si>
    <t>885 Park Ave Corp</t>
  </si>
  <si>
    <t>Upper East Side</t>
  </si>
  <si>
    <t>Manhattan 8</t>
  </si>
  <si>
    <t>ABC Studios</t>
  </si>
  <si>
    <t>Manhattan, Brooklyn, Queens</t>
  </si>
  <si>
    <t>Manhattan, Brooklyn, and Queens Boroughwide</t>
  </si>
  <si>
    <t>Anthem Inc.</t>
  </si>
  <si>
    <t>Art Students League</t>
  </si>
  <si>
    <t>BBP Development  Corporation</t>
  </si>
  <si>
    <t>Brooklyn Bridge Park</t>
  </si>
  <si>
    <t>Brooklyn 2, 6</t>
  </si>
  <si>
    <t>BedStuy Best LLC</t>
  </si>
  <si>
    <t>BioBag</t>
  </si>
  <si>
    <t>BOP Greenpoint LLC</t>
  </si>
  <si>
    <t>Greenpoint Landing</t>
  </si>
  <si>
    <t>Brooklyn 1</t>
  </si>
  <si>
    <t>Bronx River Alliance</t>
  </si>
  <si>
    <t>Bronx River Parks</t>
  </si>
  <si>
    <t>Bronx 2, 6, 7, 9, 11, 12</t>
  </si>
  <si>
    <t>Brooklyn Heights Associations Inc.</t>
  </si>
  <si>
    <t>Promenade Park</t>
  </si>
  <si>
    <t>Brooklyn 2</t>
  </si>
  <si>
    <t>Cabot Cheese</t>
  </si>
  <si>
    <t>CBS Studios Inc</t>
  </si>
  <si>
    <t>Central Park Conservancy</t>
  </si>
  <si>
    <t>Manhattan 5, 6, 7, 8, 10, 11</t>
  </si>
  <si>
    <t>Chameleon Cold Brew</t>
  </si>
  <si>
    <t>City Park Foundation</t>
  </si>
  <si>
    <t>Clif Bars</t>
  </si>
  <si>
    <t>Community Service Productions</t>
  </si>
  <si>
    <t>Ravenswood Playground</t>
  </si>
  <si>
    <t>Queens 1</t>
  </si>
  <si>
    <t>Corps Member Education Foundation</t>
  </si>
  <si>
    <t>McKinley Playground</t>
  </si>
  <si>
    <t>Manhattan 3</t>
  </si>
  <si>
    <t>District Management Association</t>
  </si>
  <si>
    <t>Queens Plaza</t>
  </si>
  <si>
    <t>DMG Events</t>
  </si>
  <si>
    <t>Marcus Garvey Park</t>
  </si>
  <si>
    <t>Manhattan 11</t>
  </si>
  <si>
    <t>East Winds Condominium</t>
  </si>
  <si>
    <t>Economic Development Corporation</t>
  </si>
  <si>
    <t>Bush Terminal</t>
  </si>
  <si>
    <t>Brooklyn 7</t>
  </si>
  <si>
    <t>East River Waterfront Esplanade</t>
  </si>
  <si>
    <t>Manhattan 1, 3, 6, 8, 11</t>
  </si>
  <si>
    <t>Edge Property Owners Association, Inc</t>
  </si>
  <si>
    <t>Williamsburg Edge</t>
  </si>
  <si>
    <t>Ellen &amp; Paul Watchel</t>
  </si>
  <si>
    <t>Morningside Park</t>
  </si>
  <si>
    <t>Morningside 9</t>
  </si>
  <si>
    <t>Eye Productions</t>
  </si>
  <si>
    <t>Bronx, Queens</t>
  </si>
  <si>
    <t>Bronx and Queens Boroughwide</t>
  </si>
  <si>
    <t>Finger Guns</t>
  </si>
  <si>
    <t>Manhattan Boroughwide</t>
  </si>
  <si>
    <t>Freehold S.L. Limited Partnership</t>
  </si>
  <si>
    <t>St. George</t>
  </si>
  <si>
    <t>Staten Island 1</t>
  </si>
  <si>
    <t>Friends of Gantry Plaza State Park, Inc</t>
  </si>
  <si>
    <t>Long Island City</t>
  </si>
  <si>
    <t>Friends of Morningside Park</t>
  </si>
  <si>
    <t>Manhattan 9</t>
  </si>
  <si>
    <t>Friends of Roosevelt Park</t>
  </si>
  <si>
    <t>Roosevelt Park</t>
  </si>
  <si>
    <t>Friends of the Highline</t>
  </si>
  <si>
    <t>Manhattan 2, 4</t>
  </si>
  <si>
    <t>Ft Tryon Apartments Corp</t>
  </si>
  <si>
    <t>Ghost Productions</t>
  </si>
  <si>
    <t>Go Solar Green NY LLC</t>
  </si>
  <si>
    <t>Glen Oaks</t>
  </si>
  <si>
    <t>Queens 13</t>
  </si>
  <si>
    <t>Gotham HPS LLC (Parcel F/G South)</t>
  </si>
  <si>
    <t>Govt of Flanders, Dept of Foreign Affairs</t>
  </si>
  <si>
    <t>DeWitt Clinton Park</t>
  </si>
  <si>
    <t>Manhattan 4</t>
  </si>
  <si>
    <t>Greenacre Foundation</t>
  </si>
  <si>
    <t>Fort Tryon/Morningside Park</t>
  </si>
  <si>
    <t>Manhattan 9, 12</t>
  </si>
  <si>
    <t>Demera Santiago Community Garden</t>
  </si>
  <si>
    <t>Bronx 1</t>
  </si>
  <si>
    <t>Honest Tea</t>
  </si>
  <si>
    <t>HPS 50th Ave Associates</t>
  </si>
  <si>
    <t>HPS Borden Ave Associates</t>
  </si>
  <si>
    <t>Hudson Yards</t>
  </si>
  <si>
    <t>Hunters Point Park Conservancy</t>
  </si>
  <si>
    <t>Jazz Foundation of America</t>
  </si>
  <si>
    <t>Bronx, Manhattan, Queens</t>
  </si>
  <si>
    <t>J Hood Wright Park, Poe Park, St. Albans Park</t>
  </si>
  <si>
    <t>Bronx 7, Manhattan 12, Queens 12</t>
  </si>
  <si>
    <t>JGS Foundation</t>
  </si>
  <si>
    <t>Bronx, Manhattan</t>
  </si>
  <si>
    <t>Bronx and Manhattan Boroughwide</t>
  </si>
  <si>
    <t>John Perez Locations</t>
  </si>
  <si>
    <t>Joy of Giving Something, Inc.</t>
  </si>
  <si>
    <t>Kanan Productions Inc</t>
  </si>
  <si>
    <t>L&amp;M Development Partners</t>
  </si>
  <si>
    <t>Lincoln Center for the Performing Art</t>
  </si>
  <si>
    <t>Dante Park</t>
  </si>
  <si>
    <t>LP Rizzuto Foundation</t>
  </si>
  <si>
    <t>Queens Boroughwide</t>
  </si>
  <si>
    <t>Manhattan 5</t>
  </si>
  <si>
    <t>Marvelous Payments</t>
  </si>
  <si>
    <t>Washington Square Park</t>
  </si>
  <si>
    <t>Manhattan 2</t>
  </si>
  <si>
    <t>Materials for the Arts</t>
  </si>
  <si>
    <t>Municipal Art Society</t>
  </si>
  <si>
    <t>Nadia Productions</t>
  </si>
  <si>
    <t>Tompkins Square Park</t>
  </si>
  <si>
    <t>Natural Areas Conservancy</t>
  </si>
  <si>
    <t>Ned Rosenmen</t>
  </si>
  <si>
    <t>Brooklyn Heights</t>
  </si>
  <si>
    <t>Netflix</t>
  </si>
  <si>
    <t>Tony Dapolito Recreation Center</t>
  </si>
  <si>
    <t>New York City Council Member Alan Maisel</t>
  </si>
  <si>
    <t>Marine Park</t>
  </si>
  <si>
    <t>Brooklyn 15, 18</t>
  </si>
  <si>
    <t xml:space="preserve">Nicholas Notias </t>
  </si>
  <si>
    <t>Greenpoint</t>
  </si>
  <si>
    <t>Nike</t>
  </si>
  <si>
    <t>Brooklyn, Mahattan, Queens</t>
  </si>
  <si>
    <t>Highbridge Recreation Center, Sunset Park Recreation Center, Maurice Park/Frank Principe Park, Thomas Jefferson Park</t>
  </si>
  <si>
    <t>Brooklyn 7, Manhattan 11, 12, and Queens 5</t>
  </si>
  <si>
    <t>NY Shakespeare Festival c/o The Public Library</t>
  </si>
  <si>
    <t>Brownsville Recreation Center</t>
  </si>
  <si>
    <t>Brooklyn 16</t>
  </si>
  <si>
    <t>NYC SCA</t>
  </si>
  <si>
    <t>Melrose Playground</t>
  </si>
  <si>
    <t>NYU</t>
  </si>
  <si>
    <t>O Positive</t>
  </si>
  <si>
    <t>OceanHill III LLC</t>
  </si>
  <si>
    <t>Grand Army Plaza</t>
  </si>
  <si>
    <t>Brooklyn 6, 8</t>
  </si>
  <si>
    <t>One Tree Planted</t>
  </si>
  <si>
    <t>Pacific 2.1 Entertainment Group</t>
  </si>
  <si>
    <t>Parkway Apartments Owners Corp</t>
  </si>
  <si>
    <t>PEP Auxiliary</t>
  </si>
  <si>
    <t>Picrow Streaming</t>
  </si>
  <si>
    <t>Manhattan, Brooklyn</t>
  </si>
  <si>
    <t>Manhattan and Brooklyn Boroughwide</t>
  </si>
  <si>
    <t>Pinehurst Owners Corp</t>
  </si>
  <si>
    <t>Hudson Heights</t>
  </si>
  <si>
    <t>Manhattan 12</t>
  </si>
  <si>
    <t xml:space="preserve">Pitcchin </t>
  </si>
  <si>
    <t>Quarry Ballfields</t>
  </si>
  <si>
    <t>Bronx 6</t>
  </si>
  <si>
    <t>Port Authority</t>
  </si>
  <si>
    <t>Idlewild Park</t>
  </si>
  <si>
    <t>Project Evergreen</t>
  </si>
  <si>
    <t>Wishing Well, Carolina Community Garden, Jackie Robinson Community Garden</t>
  </si>
  <si>
    <t>Bronx 3 and Manhattan 7, 11</t>
  </si>
  <si>
    <t>Radical Media LLC</t>
  </si>
  <si>
    <t>Brooklyn, Queens</t>
  </si>
  <si>
    <t>Brooklyn and Queens Boroughwide</t>
  </si>
  <si>
    <t>Rector Church Warden-Vestrymen Trinity Church</t>
  </si>
  <si>
    <t>Duarte Square</t>
  </si>
  <si>
    <t>Riverside Park Conservancy</t>
  </si>
  <si>
    <t>Manhattan 7, 9</t>
  </si>
  <si>
    <t>Riverside South Property Owners Association</t>
  </si>
  <si>
    <t>Rubin-Ladd Foundation</t>
  </si>
  <si>
    <t>Bronx Boroughwide</t>
  </si>
  <si>
    <t>Society of Illustrators</t>
  </si>
  <si>
    <t>Hunts Point, Williamsbridge Oval, Vic Hanson, Lost Battalion Hall, Detective Keith Williams</t>
  </si>
  <si>
    <t>Bronx 2, 7 and Queens 6, 12</t>
  </si>
  <si>
    <t>Sports Fair Inc.</t>
  </si>
  <si>
    <t>Stapleton Waterfront Open Space</t>
  </si>
  <si>
    <t>Staten Island Boroughwide</t>
  </si>
  <si>
    <t>Tailspin (AP Production Services)</t>
  </si>
  <si>
    <t>The Manhasset Condominium</t>
  </si>
  <si>
    <t>Manhattan Valley</t>
  </si>
  <si>
    <t>The Metropolitan Museum of Art</t>
  </si>
  <si>
    <t>The Park Place Condominum</t>
  </si>
  <si>
    <t>Prospect Heights</t>
  </si>
  <si>
    <t>Brooklyn 8</t>
  </si>
  <si>
    <t>The Trustees of Columbia University</t>
  </si>
  <si>
    <t>Todd Miller c/o ML Management Partners</t>
  </si>
  <si>
    <t>Two Trees Management Co. LLC</t>
  </si>
  <si>
    <t>Domino Park</t>
  </si>
  <si>
    <t>Universal Television LLC</t>
  </si>
  <si>
    <t>USTA</t>
  </si>
  <si>
    <t>Flushing Meadow Corona Park</t>
  </si>
  <si>
    <t>Queens 3, 4, 6, 7, 8</t>
  </si>
  <si>
    <t>Warner Bros Pictures</t>
  </si>
  <si>
    <t>Jackie Robinson Park</t>
  </si>
  <si>
    <t>Manhattan 9, 10</t>
  </si>
  <si>
    <t>Washington Square Park Conservancy</t>
  </si>
  <si>
    <t>Williamsburg Waterfront Association</t>
  </si>
  <si>
    <t>Public Access Area</t>
  </si>
  <si>
    <t>World Productions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</si>
</sst>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44" fontId="2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6" fillId="0" borderId="2" xfId="0" applyFont="1" applyBorder="1" applyAlignment="1"/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/>
    </xf>
    <xf numFmtId="0" fontId="12" fillId="0" borderId="0" xfId="4" applyFont="1" applyFill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wrapText="1"/>
    </xf>
    <xf numFmtId="164" fontId="6" fillId="0" borderId="1" xfId="2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6" fillId="0" borderId="1" xfId="0" applyFont="1" applyFill="1" applyBorder="1" applyProtection="1">
      <protection locked="0"/>
    </xf>
    <xf numFmtId="16" fontId="6" fillId="0" borderId="1" xfId="0" quotePrefix="1" applyNumberFormat="1" applyFont="1" applyFill="1" applyBorder="1" applyProtection="1">
      <protection locked="0"/>
    </xf>
    <xf numFmtId="16" fontId="6" fillId="0" borderId="1" xfId="0" applyNumberFormat="1" applyFont="1" applyFill="1" applyBorder="1" applyProtection="1">
      <protection locked="0"/>
    </xf>
    <xf numFmtId="0" fontId="6" fillId="0" borderId="3" xfId="0" applyFont="1" applyFill="1" applyBorder="1" applyAlignment="1" applyProtection="1">
      <alignment wrapText="1"/>
    </xf>
    <xf numFmtId="0" fontId="15" fillId="0" borderId="3" xfId="0" applyFont="1" applyFill="1" applyBorder="1" applyAlignment="1">
      <alignment wrapText="1"/>
    </xf>
    <xf numFmtId="0" fontId="6" fillId="0" borderId="3" xfId="6" applyFont="1" applyFill="1" applyBorder="1" applyAlignment="1">
      <alignment wrapText="1"/>
    </xf>
    <xf numFmtId="0" fontId="15" fillId="0" borderId="1" xfId="0" applyFont="1" applyFill="1" applyBorder="1" applyProtection="1"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64" fontId="6" fillId="0" borderId="1" xfId="5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164" fontId="15" fillId="0" borderId="1" xfId="5" applyNumberFormat="1" applyFont="1" applyFill="1" applyBorder="1" applyProtection="1">
      <protection locked="0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49" fontId="1" fillId="0" borderId="1" xfId="5" applyNumberFormat="1" applyFont="1" applyBorder="1" applyAlignment="1">
      <alignment horizontal="left"/>
    </xf>
    <xf numFmtId="44" fontId="1" fillId="0" borderId="1" xfId="0" applyNumberFormat="1" applyFont="1" applyBorder="1" applyAlignment="1">
      <alignment horizontal="left"/>
    </xf>
    <xf numFmtId="44" fontId="1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44" fontId="6" fillId="7" borderId="1" xfId="2" applyNumberFormat="1" applyFont="1" applyFill="1" applyBorder="1" applyAlignment="1">
      <alignment horizontal="left" wrapText="1"/>
    </xf>
    <xf numFmtId="44" fontId="6" fillId="0" borderId="1" xfId="2" applyNumberFormat="1" applyFont="1" applyBorder="1" applyAlignment="1">
      <alignment horizontal="left" wrapText="1"/>
    </xf>
    <xf numFmtId="0" fontId="16" fillId="0" borderId="3" xfId="0" applyFont="1" applyFill="1" applyBorder="1" applyAlignment="1">
      <alignment wrapText="1"/>
    </xf>
    <xf numFmtId="0" fontId="16" fillId="0" borderId="1" xfId="0" applyFont="1" applyFill="1" applyBorder="1"/>
    <xf numFmtId="16" fontId="16" fillId="0" borderId="1" xfId="0" applyNumberFormat="1" applyFont="1" applyFill="1" applyBorder="1"/>
    <xf numFmtId="0" fontId="6" fillId="0" borderId="1" xfId="0" applyFont="1" applyBorder="1" applyAlignment="1">
      <alignment vertical="top" wrapText="1"/>
    </xf>
    <xf numFmtId="44" fontId="6" fillId="0" borderId="1" xfId="2" applyFont="1" applyBorder="1" applyAlignment="1">
      <alignment vertical="top" wrapText="1"/>
    </xf>
    <xf numFmtId="44" fontId="6" fillId="0" borderId="1" xfId="2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wrapText="1"/>
    </xf>
  </cellXfs>
  <cellStyles count="7">
    <cellStyle name="Bad" xfId="1" builtinId="27"/>
    <cellStyle name="Comma" xfId="5" builtinId="3"/>
    <cellStyle name="Currency" xfId="2" builtinId="4"/>
    <cellStyle name="Good" xfId="3" builtinId="26"/>
    <cellStyle name="Neutral" xfId="4" builtinId="28"/>
    <cellStyle name="Normal" xfId="0" builtinId="0"/>
    <cellStyle name="Normal 2" xfId="6" xr:uid="{9F080AE0-9A9B-4FF0-8AB8-01BA197BA8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pane ySplit="6" topLeftCell="A12" activePane="bottomLeft" state="frozen"/>
      <selection pane="bottomLeft" activeCell="F29" sqref="F29"/>
    </sheetView>
  </sheetViews>
  <sheetFormatPr defaultColWidth="9.140625" defaultRowHeight="12.6"/>
  <cols>
    <col min="1" max="1" width="48" style="5" customWidth="1"/>
    <col min="2" max="2" width="34.140625" style="5" customWidth="1"/>
    <col min="3" max="3" width="14.42578125" style="5" customWidth="1"/>
    <col min="4" max="4" width="11.140625" style="5" customWidth="1"/>
    <col min="5" max="7" width="20.42578125" style="5" customWidth="1"/>
    <col min="8" max="16384" width="9.140625" style="5"/>
  </cols>
  <sheetData>
    <row r="1" spans="1:7" ht="12.95">
      <c r="A1" s="4" t="s">
        <v>0</v>
      </c>
    </row>
    <row r="2" spans="1:7" s="1" customFormat="1" ht="12.95">
      <c r="A2" s="6" t="s">
        <v>1</v>
      </c>
    </row>
    <row r="3" spans="1:7" s="1" customFormat="1" ht="12.95">
      <c r="A3" s="7" t="s">
        <v>2</v>
      </c>
    </row>
    <row r="4" spans="1:7" s="1" customFormat="1" ht="12.95">
      <c r="A4" s="8"/>
    </row>
    <row r="5" spans="1:7" ht="12.95">
      <c r="A5" s="4"/>
      <c r="E5" s="9"/>
      <c r="F5" s="9"/>
      <c r="G5" s="9"/>
    </row>
    <row r="6" spans="1:7" ht="26.1">
      <c r="A6" s="10" t="s">
        <v>3</v>
      </c>
      <c r="B6" s="10" t="s">
        <v>4</v>
      </c>
      <c r="C6" s="10" t="s">
        <v>5</v>
      </c>
      <c r="D6" s="11" t="s">
        <v>6</v>
      </c>
      <c r="E6" s="12" t="s">
        <v>7</v>
      </c>
      <c r="F6" s="12" t="s">
        <v>8</v>
      </c>
      <c r="G6" s="12" t="s">
        <v>9</v>
      </c>
    </row>
    <row r="7" spans="1:7" s="36" customFormat="1">
      <c r="A7" s="22" t="s">
        <v>10</v>
      </c>
      <c r="B7" s="22" t="s">
        <v>11</v>
      </c>
      <c r="C7" s="25" t="s">
        <v>12</v>
      </c>
      <c r="D7" s="26">
        <v>44012</v>
      </c>
      <c r="E7" s="35">
        <v>620334</v>
      </c>
      <c r="F7" s="35">
        <v>226115</v>
      </c>
      <c r="G7" s="23">
        <v>0</v>
      </c>
    </row>
    <row r="8" spans="1:7" s="36" customFormat="1">
      <c r="A8" s="22" t="s">
        <v>13</v>
      </c>
      <c r="B8" s="22" t="s">
        <v>14</v>
      </c>
      <c r="C8" s="25" t="s">
        <v>15</v>
      </c>
      <c r="D8" s="27">
        <v>44012</v>
      </c>
      <c r="E8" s="35">
        <v>160946.76999999999</v>
      </c>
      <c r="F8" s="35">
        <v>14600</v>
      </c>
      <c r="G8" s="23">
        <v>0</v>
      </c>
    </row>
    <row r="9" spans="1:7" s="36" customFormat="1">
      <c r="A9" s="28" t="s">
        <v>16</v>
      </c>
      <c r="B9" s="28" t="s">
        <v>17</v>
      </c>
      <c r="C9" s="25" t="s">
        <v>18</v>
      </c>
      <c r="D9" s="27">
        <v>44012</v>
      </c>
      <c r="E9" s="35">
        <v>236500.71750000003</v>
      </c>
      <c r="F9" s="35">
        <v>564120.29</v>
      </c>
      <c r="G9" s="23">
        <v>0</v>
      </c>
    </row>
    <row r="10" spans="1:7" s="36" customFormat="1">
      <c r="A10" s="22" t="s">
        <v>19</v>
      </c>
      <c r="B10" s="22" t="s">
        <v>20</v>
      </c>
      <c r="C10" s="25" t="s">
        <v>12</v>
      </c>
      <c r="D10" s="26">
        <v>44012</v>
      </c>
      <c r="E10" s="35">
        <v>7479370</v>
      </c>
      <c r="F10" s="35">
        <v>8197331</v>
      </c>
      <c r="G10" s="23">
        <v>108823</v>
      </c>
    </row>
    <row r="11" spans="1:7" s="36" customFormat="1" ht="14.45">
      <c r="A11" s="28" t="s">
        <v>21</v>
      </c>
      <c r="B11" s="28" t="s">
        <v>22</v>
      </c>
      <c r="C11" s="25" t="s">
        <v>23</v>
      </c>
      <c r="D11" s="27">
        <v>42916</v>
      </c>
      <c r="E11" s="23">
        <f>22900000-834000</f>
        <v>22066000</v>
      </c>
      <c r="F11" s="23">
        <f>6416000-2142000</f>
        <v>4274000</v>
      </c>
      <c r="G11" s="23">
        <v>24768000</v>
      </c>
    </row>
    <row r="12" spans="1:7" s="36" customFormat="1" ht="31.5" customHeight="1">
      <c r="A12" s="28" t="s">
        <v>24</v>
      </c>
      <c r="B12" s="28" t="s">
        <v>25</v>
      </c>
      <c r="C12" s="25" t="s">
        <v>25</v>
      </c>
      <c r="D12" s="27">
        <v>42916</v>
      </c>
      <c r="E12" s="23">
        <v>834000</v>
      </c>
      <c r="F12" s="23">
        <v>2142000</v>
      </c>
      <c r="G12" s="23">
        <v>0</v>
      </c>
    </row>
    <row r="13" spans="1:7" s="36" customFormat="1">
      <c r="A13" s="28" t="s">
        <v>26</v>
      </c>
      <c r="B13" s="28" t="s">
        <v>27</v>
      </c>
      <c r="C13" s="25" t="s">
        <v>28</v>
      </c>
      <c r="D13" s="27">
        <v>42916</v>
      </c>
      <c r="E13" s="35">
        <v>46921</v>
      </c>
      <c r="F13" s="35">
        <v>61650</v>
      </c>
      <c r="G13" s="23">
        <v>0</v>
      </c>
    </row>
    <row r="14" spans="1:7" s="36" customFormat="1">
      <c r="A14" s="28" t="s">
        <v>29</v>
      </c>
      <c r="B14" s="28" t="s">
        <v>30</v>
      </c>
      <c r="C14" s="25" t="s">
        <v>23</v>
      </c>
      <c r="D14" s="27">
        <v>43100</v>
      </c>
      <c r="E14" s="35">
        <v>4100455</v>
      </c>
      <c r="F14" s="35">
        <v>3141832</v>
      </c>
      <c r="G14" s="23">
        <v>1444963.06</v>
      </c>
    </row>
    <row r="15" spans="1:7" s="36" customFormat="1">
      <c r="A15" s="51" t="s">
        <v>31</v>
      </c>
      <c r="B15" s="51" t="s">
        <v>32</v>
      </c>
      <c r="C15" s="52" t="s">
        <v>33</v>
      </c>
      <c r="D15" s="53">
        <v>44377</v>
      </c>
      <c r="E15" s="35">
        <v>6246</v>
      </c>
      <c r="F15" s="35">
        <v>4514</v>
      </c>
      <c r="G15" s="23">
        <v>0</v>
      </c>
    </row>
    <row r="16" spans="1:7" s="36" customFormat="1">
      <c r="A16" s="28" t="s">
        <v>34</v>
      </c>
      <c r="B16" s="28" t="s">
        <v>35</v>
      </c>
      <c r="C16" s="25" t="s">
        <v>23</v>
      </c>
      <c r="D16" s="27">
        <v>42916</v>
      </c>
      <c r="E16" s="35">
        <v>1366671</v>
      </c>
      <c r="F16" s="35">
        <v>42409.86</v>
      </c>
      <c r="G16" s="23">
        <v>184654</v>
      </c>
    </row>
    <row r="17" spans="1:7" s="36" customFormat="1" ht="14.45">
      <c r="A17" s="28" t="s">
        <v>36</v>
      </c>
      <c r="B17" s="28" t="s">
        <v>37</v>
      </c>
      <c r="C17" s="25" t="s">
        <v>23</v>
      </c>
      <c r="D17" s="27">
        <v>42916</v>
      </c>
      <c r="E17" s="23">
        <v>9173450</v>
      </c>
      <c r="F17" s="23">
        <v>4229667</v>
      </c>
      <c r="G17" s="23">
        <v>357176</v>
      </c>
    </row>
    <row r="18" spans="1:7" s="36" customFormat="1">
      <c r="A18" s="28" t="s">
        <v>38</v>
      </c>
      <c r="B18" s="28" t="s">
        <v>39</v>
      </c>
      <c r="C18" s="25" t="s">
        <v>23</v>
      </c>
      <c r="D18" s="27">
        <v>42916</v>
      </c>
      <c r="E18" s="23">
        <v>1368505</v>
      </c>
      <c r="F18" s="23">
        <v>1393889</v>
      </c>
      <c r="G18" s="23">
        <v>144160</v>
      </c>
    </row>
    <row r="19" spans="1:7" s="36" customFormat="1">
      <c r="A19" s="22" t="s">
        <v>40</v>
      </c>
      <c r="B19" s="22" t="s">
        <v>41</v>
      </c>
      <c r="C19" s="25" t="s">
        <v>12</v>
      </c>
      <c r="D19" s="27">
        <v>44012</v>
      </c>
      <c r="E19" s="37">
        <v>350998.96799999999</v>
      </c>
      <c r="F19" s="37">
        <v>244413.27</v>
      </c>
      <c r="G19" s="37">
        <v>67490.847999999998</v>
      </c>
    </row>
    <row r="20" spans="1:7" s="36" customFormat="1">
      <c r="A20" s="28" t="s">
        <v>42</v>
      </c>
      <c r="B20" s="28" t="s">
        <v>43</v>
      </c>
      <c r="C20" s="25" t="s">
        <v>44</v>
      </c>
      <c r="D20" s="27">
        <v>42916</v>
      </c>
      <c r="E20" s="37">
        <v>1752662</v>
      </c>
      <c r="F20" s="37">
        <v>668183</v>
      </c>
      <c r="G20" s="37">
        <v>312101</v>
      </c>
    </row>
    <row r="21" spans="1:7" s="36" customFormat="1">
      <c r="A21" s="29" t="s">
        <v>45</v>
      </c>
      <c r="B21" s="30" t="s">
        <v>46</v>
      </c>
      <c r="C21" s="31" t="s">
        <v>12</v>
      </c>
      <c r="D21" s="27">
        <v>43100</v>
      </c>
      <c r="E21" s="23">
        <v>2453042.5842564772</v>
      </c>
      <c r="F21" s="23">
        <v>951289.56352203072</v>
      </c>
      <c r="G21" s="23">
        <v>387404.71236148296</v>
      </c>
    </row>
    <row r="22" spans="1:7" s="36" customFormat="1">
      <c r="A22" s="28" t="s">
        <v>47</v>
      </c>
      <c r="B22" s="28" t="s">
        <v>48</v>
      </c>
      <c r="C22" s="25" t="s">
        <v>23</v>
      </c>
      <c r="D22" s="27">
        <v>42916</v>
      </c>
      <c r="E22" s="23">
        <v>925895</v>
      </c>
      <c r="F22" s="23">
        <v>1355095</v>
      </c>
      <c r="G22" s="23">
        <v>1254577</v>
      </c>
    </row>
    <row r="23" spans="1:7" s="36" customFormat="1">
      <c r="A23" s="28" t="s">
        <v>47</v>
      </c>
      <c r="B23" s="28" t="s">
        <v>49</v>
      </c>
      <c r="C23" s="25" t="s">
        <v>23</v>
      </c>
      <c r="D23" s="27">
        <v>42916</v>
      </c>
      <c r="E23" s="23">
        <v>416192</v>
      </c>
      <c r="F23" s="23">
        <v>163394</v>
      </c>
      <c r="G23" s="23">
        <v>127579</v>
      </c>
    </row>
    <row r="24" spans="1:7" s="36" customFormat="1">
      <c r="A24" s="28" t="s">
        <v>47</v>
      </c>
      <c r="B24" s="28" t="s">
        <v>50</v>
      </c>
      <c r="C24" s="25" t="s">
        <v>23</v>
      </c>
      <c r="D24" s="27">
        <v>42916</v>
      </c>
      <c r="E24" s="23">
        <v>7623</v>
      </c>
      <c r="F24" s="23">
        <v>0</v>
      </c>
      <c r="G24" s="23">
        <v>0</v>
      </c>
    </row>
    <row r="25" spans="1:7" s="36" customFormat="1">
      <c r="A25" s="28" t="s">
        <v>47</v>
      </c>
      <c r="B25" s="28" t="s">
        <v>51</v>
      </c>
      <c r="C25" s="25" t="s">
        <v>23</v>
      </c>
      <c r="D25" s="27">
        <v>42916</v>
      </c>
      <c r="E25" s="23">
        <v>6215</v>
      </c>
      <c r="F25" s="23">
        <v>0</v>
      </c>
      <c r="G25" s="23">
        <v>0</v>
      </c>
    </row>
    <row r="26" spans="1:7" s="36" customFormat="1">
      <c r="A26" s="28" t="s">
        <v>47</v>
      </c>
      <c r="B26" s="28" t="s">
        <v>52</v>
      </c>
      <c r="C26" s="25" t="s">
        <v>23</v>
      </c>
      <c r="D26" s="27">
        <v>42916</v>
      </c>
      <c r="E26" s="23">
        <v>3257</v>
      </c>
      <c r="F26" s="23">
        <v>15875</v>
      </c>
      <c r="G26" s="23">
        <v>0</v>
      </c>
    </row>
    <row r="27" spans="1:7" s="36" customFormat="1">
      <c r="A27" s="28" t="s">
        <v>53</v>
      </c>
      <c r="B27" s="28" t="s">
        <v>53</v>
      </c>
      <c r="C27" s="25" t="s">
        <v>28</v>
      </c>
      <c r="D27" s="27">
        <v>42916</v>
      </c>
      <c r="E27" s="35">
        <v>479554</v>
      </c>
      <c r="F27" s="35">
        <v>1272917</v>
      </c>
      <c r="G27" s="23">
        <v>14872</v>
      </c>
    </row>
    <row r="28" spans="1:7" s="36" customFormat="1" ht="12.75">
      <c r="A28" s="28" t="s">
        <v>54</v>
      </c>
      <c r="B28" s="28" t="s">
        <v>55</v>
      </c>
      <c r="C28" s="25" t="s">
        <v>28</v>
      </c>
      <c r="D28" s="27">
        <v>42916</v>
      </c>
      <c r="E28" s="23">
        <v>177641</v>
      </c>
      <c r="F28" s="23">
        <v>5000</v>
      </c>
      <c r="G28" s="23">
        <v>0</v>
      </c>
    </row>
    <row r="29" spans="1:7" s="36" customFormat="1" ht="12.75">
      <c r="A29" s="22" t="s">
        <v>56</v>
      </c>
      <c r="B29" s="22" t="s">
        <v>57</v>
      </c>
      <c r="C29" s="25" t="s">
        <v>12</v>
      </c>
      <c r="D29" s="27">
        <v>43830</v>
      </c>
      <c r="E29" s="23">
        <f>1064682+1562</f>
        <v>1066244</v>
      </c>
      <c r="F29" s="23">
        <v>280268</v>
      </c>
      <c r="G29" s="23">
        <v>550374</v>
      </c>
    </row>
    <row r="30" spans="1:7" s="36" customFormat="1" ht="17.25" customHeight="1">
      <c r="A30" s="22" t="s">
        <v>58</v>
      </c>
      <c r="B30" s="22" t="s">
        <v>59</v>
      </c>
      <c r="C30" s="25" t="s">
        <v>12</v>
      </c>
      <c r="D30" s="27">
        <v>44012</v>
      </c>
      <c r="E30" s="35">
        <v>1585320</v>
      </c>
      <c r="F30" s="23">
        <v>0</v>
      </c>
      <c r="G30" s="23">
        <v>0</v>
      </c>
    </row>
    <row r="31" spans="1:7" s="33" customFormat="1">
      <c r="A31" s="32"/>
      <c r="B31" s="32"/>
      <c r="C31" s="32"/>
      <c r="D31" s="32"/>
      <c r="E31" s="32"/>
      <c r="F31" s="32"/>
      <c r="G31" s="32"/>
    </row>
    <row r="32" spans="1:7" s="33" customFormat="1">
      <c r="A32" s="33" t="s">
        <v>60</v>
      </c>
      <c r="B32" s="34"/>
      <c r="C32" s="34"/>
      <c r="D32" s="34"/>
      <c r="E32" s="34"/>
      <c r="F32" s="34"/>
      <c r="G32" s="34"/>
    </row>
    <row r="33" spans="1:7" s="33" customFormat="1">
      <c r="A33" s="24" t="s">
        <v>61</v>
      </c>
      <c r="B33" s="34"/>
      <c r="C33" s="34"/>
      <c r="D33" s="34"/>
      <c r="E33" s="34"/>
      <c r="F33" s="34"/>
      <c r="G33" s="34"/>
    </row>
    <row r="34" spans="1:7">
      <c r="A34" s="24" t="s">
        <v>62</v>
      </c>
    </row>
  </sheetData>
  <autoFilter ref="A6:G30" xr:uid="{00000000-0009-0000-0000-000000000000}"/>
  <dataValidations count="1">
    <dataValidation type="list" allowBlank="1" showInputMessage="1" showErrorMessage="1" sqref="C7:D14 C16:D30" xr:uid="{00000000-0002-0000-0000-000000000000}">
      <formula1>Borough</formula1>
    </dataValidation>
  </dataValidations>
  <pageMargins left="0.5" right="0.45" top="0.25" bottom="0.25" header="0.3" footer="0.3"/>
  <pageSetup scale="75" orientation="landscape" r:id="rId1"/>
  <ignoredErrors>
    <ignoredError sqref="E29:G29 E11:F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1"/>
  <sheetViews>
    <sheetView workbookViewId="0"/>
  </sheetViews>
  <sheetFormatPr defaultColWidth="9.140625" defaultRowHeight="12.6"/>
  <cols>
    <col min="1" max="1" width="50.7109375" style="13" customWidth="1"/>
    <col min="2" max="2" width="23.28515625" style="13" customWidth="1"/>
    <col min="3" max="3" width="46" style="13" customWidth="1"/>
    <col min="4" max="4" width="33.140625" style="13" customWidth="1"/>
    <col min="5" max="5" width="21.42578125" style="13" customWidth="1"/>
    <col min="6" max="16384" width="9.140625" style="13"/>
  </cols>
  <sheetData>
    <row r="1" spans="1:5" ht="12.95">
      <c r="A1" s="38" t="s">
        <v>0</v>
      </c>
      <c r="D1" s="14"/>
    </row>
    <row r="2" spans="1:5" ht="12.95">
      <c r="A2" s="38" t="s">
        <v>1</v>
      </c>
      <c r="D2" s="15"/>
    </row>
    <row r="3" spans="1:5" ht="12.95">
      <c r="A3" s="39" t="s">
        <v>63</v>
      </c>
      <c r="D3" s="16"/>
    </row>
    <row r="4" spans="1:5" ht="12.95">
      <c r="A4" s="40"/>
      <c r="D4" s="2"/>
    </row>
    <row r="5" spans="1:5">
      <c r="D5" s="17"/>
    </row>
    <row r="6" spans="1:5" ht="12.95">
      <c r="A6" s="18" t="s">
        <v>64</v>
      </c>
      <c r="B6" s="18" t="s">
        <v>5</v>
      </c>
      <c r="C6" s="18" t="s">
        <v>65</v>
      </c>
      <c r="D6" s="19" t="s">
        <v>66</v>
      </c>
      <c r="E6" s="18" t="s">
        <v>67</v>
      </c>
    </row>
    <row r="7" spans="1:5" s="41" customFormat="1">
      <c r="A7" s="47" t="s">
        <v>68</v>
      </c>
      <c r="B7" s="47" t="s">
        <v>12</v>
      </c>
      <c r="C7" s="47" t="s">
        <v>69</v>
      </c>
      <c r="D7" s="20" t="s">
        <v>70</v>
      </c>
      <c r="E7" s="50">
        <v>12078</v>
      </c>
    </row>
    <row r="8" spans="1:5">
      <c r="A8" s="54" t="s">
        <v>71</v>
      </c>
      <c r="B8" s="54" t="s">
        <v>72</v>
      </c>
      <c r="C8" s="54" t="s">
        <v>73</v>
      </c>
      <c r="D8" s="20" t="s">
        <v>74</v>
      </c>
      <c r="E8" s="55">
        <v>6500</v>
      </c>
    </row>
    <row r="9" spans="1:5">
      <c r="A9" s="20" t="s">
        <v>75</v>
      </c>
      <c r="B9" s="20" t="s">
        <v>15</v>
      </c>
      <c r="C9" s="20" t="s">
        <v>76</v>
      </c>
      <c r="D9" s="20" t="s">
        <v>77</v>
      </c>
      <c r="E9" s="45">
        <f>29250+29250+29250+29250</f>
        <v>117000</v>
      </c>
    </row>
    <row r="10" spans="1:5">
      <c r="A10" s="20" t="s">
        <v>78</v>
      </c>
      <c r="B10" s="20" t="s">
        <v>15</v>
      </c>
      <c r="C10" s="20" t="s">
        <v>76</v>
      </c>
      <c r="D10" s="20" t="s">
        <v>77</v>
      </c>
      <c r="E10" s="45">
        <f>15750+15750+15750+15750</f>
        <v>63000</v>
      </c>
    </row>
    <row r="11" spans="1:5">
      <c r="A11" s="47" t="s">
        <v>79</v>
      </c>
      <c r="B11" s="47" t="s">
        <v>12</v>
      </c>
      <c r="C11" s="47" t="s">
        <v>80</v>
      </c>
      <c r="D11" s="20" t="s">
        <v>81</v>
      </c>
      <c r="E11" s="50">
        <v>8113</v>
      </c>
    </row>
    <row r="12" spans="1:5" ht="24.95">
      <c r="A12" s="47" t="s">
        <v>82</v>
      </c>
      <c r="B12" s="47" t="s">
        <v>83</v>
      </c>
      <c r="C12" s="47" t="s">
        <v>73</v>
      </c>
      <c r="D12" s="47" t="s">
        <v>84</v>
      </c>
      <c r="E12" s="50">
        <v>7500</v>
      </c>
    </row>
    <row r="13" spans="1:5">
      <c r="A13" s="20" t="s">
        <v>85</v>
      </c>
      <c r="B13" s="20" t="s">
        <v>25</v>
      </c>
      <c r="C13" s="20" t="s">
        <v>25</v>
      </c>
      <c r="D13" s="20" t="s">
        <v>25</v>
      </c>
      <c r="E13" s="45">
        <v>60000</v>
      </c>
    </row>
    <row r="14" spans="1:5">
      <c r="A14" s="47" t="s">
        <v>86</v>
      </c>
      <c r="B14" s="47" t="s">
        <v>25</v>
      </c>
      <c r="C14" s="47" t="s">
        <v>25</v>
      </c>
      <c r="D14" s="3" t="s">
        <v>25</v>
      </c>
      <c r="E14" s="50">
        <v>246666.65</v>
      </c>
    </row>
    <row r="15" spans="1:5">
      <c r="A15" s="20" t="s">
        <v>87</v>
      </c>
      <c r="B15" s="20" t="s">
        <v>44</v>
      </c>
      <c r="C15" s="20" t="s">
        <v>88</v>
      </c>
      <c r="D15" s="3" t="s">
        <v>89</v>
      </c>
      <c r="E15" s="45">
        <f>397702+430174+430174+452082</f>
        <v>1710132</v>
      </c>
    </row>
    <row r="16" spans="1:5">
      <c r="A16" s="47" t="s">
        <v>90</v>
      </c>
      <c r="B16" s="47" t="s">
        <v>25</v>
      </c>
      <c r="C16" s="47" t="s">
        <v>25</v>
      </c>
      <c r="D16" s="20" t="s">
        <v>25</v>
      </c>
      <c r="E16" s="50">
        <v>7200</v>
      </c>
    </row>
    <row r="17" spans="1:5">
      <c r="A17" s="54" t="s">
        <v>91</v>
      </c>
      <c r="B17" s="54" t="s">
        <v>25</v>
      </c>
      <c r="C17" s="54" t="s">
        <v>25</v>
      </c>
      <c r="D17" s="20" t="s">
        <v>25</v>
      </c>
      <c r="E17" s="55">
        <v>5565</v>
      </c>
    </row>
    <row r="18" spans="1:5">
      <c r="A18" s="20" t="s">
        <v>92</v>
      </c>
      <c r="B18" s="20" t="s">
        <v>44</v>
      </c>
      <c r="C18" s="20" t="s">
        <v>93</v>
      </c>
      <c r="D18" s="3" t="s">
        <v>94</v>
      </c>
      <c r="E18" s="45">
        <f>106511.35+1746.69</f>
        <v>108258.04000000001</v>
      </c>
    </row>
    <row r="19" spans="1:5">
      <c r="A19" s="20" t="s">
        <v>95</v>
      </c>
      <c r="B19" s="20" t="s">
        <v>18</v>
      </c>
      <c r="C19" s="20" t="s">
        <v>96</v>
      </c>
      <c r="D19" s="43" t="s">
        <v>97</v>
      </c>
      <c r="E19" s="45">
        <f>27472.52+4677.5</f>
        <v>32150.02</v>
      </c>
    </row>
    <row r="20" spans="1:5">
      <c r="A20" s="20" t="s">
        <v>98</v>
      </c>
      <c r="B20" s="20" t="s">
        <v>44</v>
      </c>
      <c r="C20" s="20" t="s">
        <v>99</v>
      </c>
      <c r="D20" s="3" t="s">
        <v>100</v>
      </c>
      <c r="E20" s="45">
        <v>20000</v>
      </c>
    </row>
    <row r="21" spans="1:5">
      <c r="A21" s="54" t="s">
        <v>101</v>
      </c>
      <c r="B21" s="54" t="s">
        <v>25</v>
      </c>
      <c r="C21" s="54" t="s">
        <v>25</v>
      </c>
      <c r="D21" s="20" t="s">
        <v>25</v>
      </c>
      <c r="E21" s="55">
        <v>14850</v>
      </c>
    </row>
    <row r="22" spans="1:5">
      <c r="A22" s="54" t="s">
        <v>102</v>
      </c>
      <c r="B22" s="54" t="s">
        <v>25</v>
      </c>
      <c r="C22" s="54" t="s">
        <v>25</v>
      </c>
      <c r="D22" s="20" t="s">
        <v>25</v>
      </c>
      <c r="E22" s="55">
        <v>57500</v>
      </c>
    </row>
    <row r="23" spans="1:5" s="41" customFormat="1">
      <c r="A23" s="20" t="s">
        <v>103</v>
      </c>
      <c r="B23" s="20" t="s">
        <v>12</v>
      </c>
      <c r="C23" s="20" t="s">
        <v>22</v>
      </c>
      <c r="D23" s="20" t="s">
        <v>104</v>
      </c>
      <c r="E23" s="45">
        <f>37313+34128</f>
        <v>71441</v>
      </c>
    </row>
    <row r="24" spans="1:5">
      <c r="A24" s="54" t="s">
        <v>105</v>
      </c>
      <c r="B24" s="54" t="s">
        <v>25</v>
      </c>
      <c r="C24" s="54" t="s">
        <v>25</v>
      </c>
      <c r="D24" s="20" t="s">
        <v>25</v>
      </c>
      <c r="E24" s="55">
        <v>15948</v>
      </c>
    </row>
    <row r="25" spans="1:5">
      <c r="A25" s="20" t="s">
        <v>106</v>
      </c>
      <c r="B25" s="20" t="s">
        <v>25</v>
      </c>
      <c r="C25" s="20" t="s">
        <v>25</v>
      </c>
      <c r="D25" s="20" t="s">
        <v>25</v>
      </c>
      <c r="E25" s="45">
        <f>178095.59</f>
        <v>178095.59</v>
      </c>
    </row>
    <row r="26" spans="1:5">
      <c r="A26" s="54" t="s">
        <v>107</v>
      </c>
      <c r="B26" s="54" t="s">
        <v>25</v>
      </c>
      <c r="C26" s="54" t="s">
        <v>25</v>
      </c>
      <c r="D26" s="20" t="s">
        <v>25</v>
      </c>
      <c r="E26" s="55">
        <v>14590</v>
      </c>
    </row>
    <row r="27" spans="1:5">
      <c r="A27" s="54" t="s">
        <v>108</v>
      </c>
      <c r="B27" s="54" t="s">
        <v>15</v>
      </c>
      <c r="C27" s="54" t="s">
        <v>109</v>
      </c>
      <c r="D27" s="20" t="s">
        <v>110</v>
      </c>
      <c r="E27" s="55">
        <v>5000</v>
      </c>
    </row>
    <row r="28" spans="1:5">
      <c r="A28" s="47" t="s">
        <v>111</v>
      </c>
      <c r="B28" s="47" t="s">
        <v>12</v>
      </c>
      <c r="C28" s="47" t="s">
        <v>112</v>
      </c>
      <c r="D28" s="43" t="s">
        <v>113</v>
      </c>
      <c r="E28" s="50">
        <v>149990</v>
      </c>
    </row>
    <row r="29" spans="1:5">
      <c r="A29" s="3" t="s">
        <v>114</v>
      </c>
      <c r="B29" s="20" t="s">
        <v>15</v>
      </c>
      <c r="C29" s="20" t="s">
        <v>115</v>
      </c>
      <c r="D29" s="42" t="s">
        <v>110</v>
      </c>
      <c r="E29" s="45">
        <f>42000+42000</f>
        <v>84000</v>
      </c>
    </row>
    <row r="30" spans="1:5">
      <c r="A30" s="54" t="s">
        <v>116</v>
      </c>
      <c r="B30" s="54" t="s">
        <v>12</v>
      </c>
      <c r="C30" s="54" t="s">
        <v>117</v>
      </c>
      <c r="D30" s="20" t="s">
        <v>118</v>
      </c>
      <c r="E30" s="55">
        <v>21462</v>
      </c>
    </row>
    <row r="31" spans="1:5">
      <c r="A31" s="47" t="s">
        <v>119</v>
      </c>
      <c r="B31" s="47" t="s">
        <v>12</v>
      </c>
      <c r="C31" s="47" t="s">
        <v>80</v>
      </c>
      <c r="D31" s="21" t="s">
        <v>81</v>
      </c>
      <c r="E31" s="50">
        <v>5705</v>
      </c>
    </row>
    <row r="32" spans="1:5">
      <c r="A32" s="3" t="s">
        <v>120</v>
      </c>
      <c r="B32" s="20" t="s">
        <v>44</v>
      </c>
      <c r="C32" s="20" t="s">
        <v>121</v>
      </c>
      <c r="D32" s="20" t="s">
        <v>122</v>
      </c>
      <c r="E32" s="45">
        <v>173891</v>
      </c>
    </row>
    <row r="33" spans="1:5">
      <c r="A33" s="3" t="s">
        <v>120</v>
      </c>
      <c r="B33" s="20" t="s">
        <v>12</v>
      </c>
      <c r="C33" s="20" t="s">
        <v>123</v>
      </c>
      <c r="D33" s="3" t="s">
        <v>124</v>
      </c>
      <c r="E33" s="45">
        <v>1045392</v>
      </c>
    </row>
    <row r="34" spans="1:5">
      <c r="A34" s="3" t="s">
        <v>120</v>
      </c>
      <c r="B34" s="20" t="s">
        <v>15</v>
      </c>
      <c r="C34" s="20" t="s">
        <v>115</v>
      </c>
      <c r="D34" s="20" t="s">
        <v>110</v>
      </c>
      <c r="E34" s="45">
        <v>55000</v>
      </c>
    </row>
    <row r="35" spans="1:5">
      <c r="A35" s="3" t="s">
        <v>125</v>
      </c>
      <c r="B35" s="20" t="s">
        <v>44</v>
      </c>
      <c r="C35" s="20" t="s">
        <v>126</v>
      </c>
      <c r="D35" s="3" t="s">
        <v>94</v>
      </c>
      <c r="E35" s="45">
        <v>205789.1</v>
      </c>
    </row>
    <row r="36" spans="1:5">
      <c r="A36" s="3" t="s">
        <v>127</v>
      </c>
      <c r="B36" s="20" t="s">
        <v>12</v>
      </c>
      <c r="C36" s="20" t="s">
        <v>128</v>
      </c>
      <c r="D36" s="3" t="s">
        <v>129</v>
      </c>
      <c r="E36" s="45">
        <v>5000</v>
      </c>
    </row>
    <row r="37" spans="1:5">
      <c r="A37" s="54" t="s">
        <v>130</v>
      </c>
      <c r="B37" s="54" t="s">
        <v>131</v>
      </c>
      <c r="C37" s="54" t="s">
        <v>73</v>
      </c>
      <c r="D37" s="20" t="s">
        <v>132</v>
      </c>
      <c r="E37" s="55">
        <v>24500</v>
      </c>
    </row>
    <row r="38" spans="1:5">
      <c r="A38" s="54" t="s">
        <v>133</v>
      </c>
      <c r="B38" s="54" t="s">
        <v>12</v>
      </c>
      <c r="C38" s="54" t="s">
        <v>73</v>
      </c>
      <c r="D38" s="20" t="s">
        <v>134</v>
      </c>
      <c r="E38" s="55">
        <v>13000</v>
      </c>
    </row>
    <row r="39" spans="1:5">
      <c r="A39" s="47" t="s">
        <v>135</v>
      </c>
      <c r="B39" s="47" t="s">
        <v>33</v>
      </c>
      <c r="C39" s="47" t="s">
        <v>136</v>
      </c>
      <c r="D39" s="20" t="s">
        <v>137</v>
      </c>
      <c r="E39" s="50">
        <v>16995</v>
      </c>
    </row>
    <row r="40" spans="1:5">
      <c r="A40" s="47" t="s">
        <v>138</v>
      </c>
      <c r="B40" s="47" t="s">
        <v>15</v>
      </c>
      <c r="C40" s="47" t="s">
        <v>139</v>
      </c>
      <c r="D40" s="3" t="s">
        <v>77</v>
      </c>
      <c r="E40" s="50">
        <v>12804</v>
      </c>
    </row>
    <row r="41" spans="1:5">
      <c r="A41" s="3" t="s">
        <v>140</v>
      </c>
      <c r="B41" s="20" t="s">
        <v>12</v>
      </c>
      <c r="C41" s="20" t="s">
        <v>128</v>
      </c>
      <c r="D41" s="3" t="s">
        <v>141</v>
      </c>
      <c r="E41" s="45">
        <v>11443.58</v>
      </c>
    </row>
    <row r="42" spans="1:5">
      <c r="A42" s="3" t="s">
        <v>142</v>
      </c>
      <c r="B42" s="20" t="s">
        <v>12</v>
      </c>
      <c r="C42" s="20" t="s">
        <v>143</v>
      </c>
      <c r="D42" s="3" t="s">
        <v>70</v>
      </c>
      <c r="E42" s="45">
        <v>44000</v>
      </c>
    </row>
    <row r="43" spans="1:5">
      <c r="A43" s="3" t="s">
        <v>144</v>
      </c>
      <c r="B43" s="20" t="s">
        <v>12</v>
      </c>
      <c r="C43" s="20" t="s">
        <v>30</v>
      </c>
      <c r="D43" s="21" t="s">
        <v>145</v>
      </c>
      <c r="E43" s="45">
        <f>44861.68+67078.55+156972.98+87435.67</f>
        <v>356348.88</v>
      </c>
    </row>
    <row r="44" spans="1:5">
      <c r="A44" s="47" t="s">
        <v>146</v>
      </c>
      <c r="B44" s="47" t="s">
        <v>12</v>
      </c>
      <c r="C44" s="47" t="s">
        <v>73</v>
      </c>
      <c r="D44" s="20" t="s">
        <v>134</v>
      </c>
      <c r="E44" s="50">
        <v>21757</v>
      </c>
    </row>
    <row r="45" spans="1:5">
      <c r="A45" s="54" t="s">
        <v>147</v>
      </c>
      <c r="B45" s="54" t="s">
        <v>25</v>
      </c>
      <c r="C45" s="54" t="s">
        <v>25</v>
      </c>
      <c r="D45" s="20" t="s">
        <v>25</v>
      </c>
      <c r="E45" s="56">
        <f>17096.31-421.02-675.29</f>
        <v>16000</v>
      </c>
    </row>
    <row r="46" spans="1:5">
      <c r="A46" s="47" t="s">
        <v>148</v>
      </c>
      <c r="B46" s="47" t="s">
        <v>15</v>
      </c>
      <c r="C46" s="47" t="s">
        <v>149</v>
      </c>
      <c r="D46" s="20" t="s">
        <v>150</v>
      </c>
      <c r="E46" s="50">
        <v>5500</v>
      </c>
    </row>
    <row r="47" spans="1:5">
      <c r="A47" s="44" t="s">
        <v>151</v>
      </c>
      <c r="B47" s="20" t="s">
        <v>15</v>
      </c>
      <c r="C47" s="20" t="s">
        <v>76</v>
      </c>
      <c r="D47" s="3" t="s">
        <v>77</v>
      </c>
      <c r="E47" s="45">
        <f>91986.5+91986.5+91986.5</f>
        <v>275959.5</v>
      </c>
    </row>
    <row r="48" spans="1:5">
      <c r="A48" s="3" t="s">
        <v>152</v>
      </c>
      <c r="B48" s="20" t="s">
        <v>12</v>
      </c>
      <c r="C48" s="20" t="s">
        <v>153</v>
      </c>
      <c r="D48" s="20" t="s">
        <v>154</v>
      </c>
      <c r="E48" s="45">
        <v>20000</v>
      </c>
    </row>
    <row r="49" spans="1:5">
      <c r="A49" s="3" t="s">
        <v>155</v>
      </c>
      <c r="B49" s="20" t="s">
        <v>12</v>
      </c>
      <c r="C49" s="20" t="s">
        <v>156</v>
      </c>
      <c r="D49" s="20" t="s">
        <v>157</v>
      </c>
      <c r="E49" s="45">
        <v>22500</v>
      </c>
    </row>
    <row r="50" spans="1:5">
      <c r="A50" s="47" t="s">
        <v>30</v>
      </c>
      <c r="B50" s="47" t="s">
        <v>18</v>
      </c>
      <c r="C50" s="47" t="s">
        <v>158</v>
      </c>
      <c r="D50" s="3" t="s">
        <v>159</v>
      </c>
      <c r="E50" s="50">
        <v>50000</v>
      </c>
    </row>
    <row r="51" spans="1:5">
      <c r="A51" s="54" t="s">
        <v>160</v>
      </c>
      <c r="B51" s="54" t="s">
        <v>25</v>
      </c>
      <c r="C51" s="54" t="s">
        <v>25</v>
      </c>
      <c r="D51" s="20" t="s">
        <v>25</v>
      </c>
      <c r="E51" s="55">
        <f>12168+12168+811.2+811.2</f>
        <v>25958.400000000001</v>
      </c>
    </row>
    <row r="52" spans="1:5">
      <c r="A52" s="20" t="s">
        <v>161</v>
      </c>
      <c r="B52" s="20" t="s">
        <v>15</v>
      </c>
      <c r="C52" s="20" t="s">
        <v>76</v>
      </c>
      <c r="D52" s="20" t="s">
        <v>77</v>
      </c>
      <c r="E52" s="45">
        <f>42436+42436+43709+43709</f>
        <v>172290</v>
      </c>
    </row>
    <row r="53" spans="1:5">
      <c r="A53" s="20" t="s">
        <v>162</v>
      </c>
      <c r="B53" s="20" t="s">
        <v>15</v>
      </c>
      <c r="C53" s="20" t="s">
        <v>76</v>
      </c>
      <c r="D53" s="20" t="s">
        <v>77</v>
      </c>
      <c r="E53" s="45">
        <f>21218+21218+21854.5+21854.5</f>
        <v>86145</v>
      </c>
    </row>
    <row r="54" spans="1:5">
      <c r="A54" s="3" t="s">
        <v>163</v>
      </c>
      <c r="B54" s="20" t="s">
        <v>12</v>
      </c>
      <c r="C54" s="20" t="s">
        <v>35</v>
      </c>
      <c r="D54" s="20" t="s">
        <v>154</v>
      </c>
      <c r="E54" s="45">
        <f>146855.82+130252.59</f>
        <v>277108.41000000003</v>
      </c>
    </row>
    <row r="55" spans="1:5">
      <c r="A55" s="3" t="s">
        <v>164</v>
      </c>
      <c r="B55" s="3" t="s">
        <v>15</v>
      </c>
      <c r="C55" s="3" t="s">
        <v>76</v>
      </c>
      <c r="D55" s="3" t="s">
        <v>77</v>
      </c>
      <c r="E55" s="55">
        <v>12804</v>
      </c>
    </row>
    <row r="56" spans="1:5" s="41" customFormat="1">
      <c r="A56" s="3" t="s">
        <v>165</v>
      </c>
      <c r="B56" s="3" t="s">
        <v>166</v>
      </c>
      <c r="C56" s="3" t="s">
        <v>167</v>
      </c>
      <c r="D56" s="3" t="s">
        <v>168</v>
      </c>
      <c r="E56" s="50">
        <v>1300</v>
      </c>
    </row>
    <row r="57" spans="1:5">
      <c r="A57" s="54" t="s">
        <v>169</v>
      </c>
      <c r="B57" s="54" t="s">
        <v>170</v>
      </c>
      <c r="C57" s="54" t="s">
        <v>73</v>
      </c>
      <c r="D57" s="20" t="s">
        <v>171</v>
      </c>
      <c r="E57" s="55">
        <v>20000</v>
      </c>
    </row>
    <row r="58" spans="1:5">
      <c r="A58" s="54" t="s">
        <v>172</v>
      </c>
      <c r="B58" s="54" t="s">
        <v>25</v>
      </c>
      <c r="C58" s="54" t="s">
        <v>25</v>
      </c>
      <c r="D58" s="20" t="s">
        <v>25</v>
      </c>
      <c r="E58" s="55">
        <v>17300</v>
      </c>
    </row>
    <row r="59" spans="1:5">
      <c r="A59" s="47" t="s">
        <v>173</v>
      </c>
      <c r="B59" s="47" t="s">
        <v>25</v>
      </c>
      <c r="C59" s="47" t="s">
        <v>25</v>
      </c>
      <c r="D59" s="3" t="s">
        <v>25</v>
      </c>
      <c r="E59" s="50">
        <v>20000</v>
      </c>
    </row>
    <row r="60" spans="1:5">
      <c r="A60" s="54" t="s">
        <v>174</v>
      </c>
      <c r="B60" s="54" t="s">
        <v>25</v>
      </c>
      <c r="C60" s="54" t="s">
        <v>25</v>
      </c>
      <c r="D60" s="20" t="s">
        <v>25</v>
      </c>
      <c r="E60" s="55">
        <v>6000</v>
      </c>
    </row>
    <row r="61" spans="1:5">
      <c r="A61" s="47" t="s">
        <v>175</v>
      </c>
      <c r="B61" s="47" t="s">
        <v>25</v>
      </c>
      <c r="C61" s="47" t="s">
        <v>25</v>
      </c>
      <c r="D61" s="3" t="s">
        <v>25</v>
      </c>
      <c r="E61" s="50">
        <v>15000</v>
      </c>
    </row>
    <row r="62" spans="1:5">
      <c r="A62" s="3" t="s">
        <v>176</v>
      </c>
      <c r="B62" s="20" t="s">
        <v>12</v>
      </c>
      <c r="C62" s="20" t="s">
        <v>177</v>
      </c>
      <c r="D62" s="20" t="s">
        <v>70</v>
      </c>
      <c r="E62" s="45">
        <v>60000</v>
      </c>
    </row>
    <row r="63" spans="1:5">
      <c r="A63" s="54" t="s">
        <v>178</v>
      </c>
      <c r="B63" s="54" t="s">
        <v>15</v>
      </c>
      <c r="C63" s="54" t="s">
        <v>73</v>
      </c>
      <c r="D63" s="20" t="s">
        <v>179</v>
      </c>
      <c r="E63" s="55">
        <v>100000</v>
      </c>
    </row>
    <row r="64" spans="1:5">
      <c r="A64" s="3" t="s">
        <v>38</v>
      </c>
      <c r="B64" s="20" t="s">
        <v>12</v>
      </c>
      <c r="C64" s="20" t="s">
        <v>39</v>
      </c>
      <c r="D64" s="20" t="s">
        <v>180</v>
      </c>
      <c r="E64" s="45">
        <f>138705.49+151662.4</f>
        <v>290367.89</v>
      </c>
    </row>
    <row r="65" spans="1:5">
      <c r="A65" s="54" t="s">
        <v>181</v>
      </c>
      <c r="B65" s="54" t="s">
        <v>12</v>
      </c>
      <c r="C65" s="54" t="s">
        <v>182</v>
      </c>
      <c r="D65" s="20" t="s">
        <v>183</v>
      </c>
      <c r="E65" s="55">
        <v>10000</v>
      </c>
    </row>
    <row r="66" spans="1:5">
      <c r="A66" s="54" t="s">
        <v>184</v>
      </c>
      <c r="B66" s="54" t="s">
        <v>25</v>
      </c>
      <c r="C66" s="54" t="s">
        <v>25</v>
      </c>
      <c r="D66" s="20" t="s">
        <v>25</v>
      </c>
      <c r="E66" s="55">
        <v>35000</v>
      </c>
    </row>
    <row r="67" spans="1:5">
      <c r="A67" s="47" t="s">
        <v>185</v>
      </c>
      <c r="B67" s="47" t="s">
        <v>25</v>
      </c>
      <c r="C67" s="47" t="s">
        <v>25</v>
      </c>
      <c r="D67" s="20" t="s">
        <v>25</v>
      </c>
      <c r="E67" s="50">
        <v>8996.59</v>
      </c>
    </row>
    <row r="68" spans="1:5">
      <c r="A68" s="54" t="s">
        <v>186</v>
      </c>
      <c r="B68" s="54" t="s">
        <v>12</v>
      </c>
      <c r="C68" s="54" t="s">
        <v>187</v>
      </c>
      <c r="D68" s="20" t="s">
        <v>113</v>
      </c>
      <c r="E68" s="55">
        <v>10000</v>
      </c>
    </row>
    <row r="69" spans="1:5">
      <c r="A69" s="3" t="s">
        <v>188</v>
      </c>
      <c r="B69" s="20" t="s">
        <v>25</v>
      </c>
      <c r="C69" s="20" t="s">
        <v>25</v>
      </c>
      <c r="D69" s="20" t="s">
        <v>25</v>
      </c>
      <c r="E69" s="45">
        <v>14050.75</v>
      </c>
    </row>
    <row r="70" spans="1:5">
      <c r="A70" s="47" t="s">
        <v>189</v>
      </c>
      <c r="B70" s="47" t="s">
        <v>44</v>
      </c>
      <c r="C70" s="47" t="s">
        <v>190</v>
      </c>
      <c r="D70" s="20" t="s">
        <v>100</v>
      </c>
      <c r="E70" s="50">
        <v>7013.96</v>
      </c>
    </row>
    <row r="71" spans="1:5">
      <c r="A71" s="54" t="s">
        <v>191</v>
      </c>
      <c r="B71" s="54" t="s">
        <v>12</v>
      </c>
      <c r="C71" s="54" t="s">
        <v>73</v>
      </c>
      <c r="D71" s="20" t="s">
        <v>134</v>
      </c>
      <c r="E71" s="55">
        <v>30000</v>
      </c>
    </row>
    <row r="72" spans="1:5">
      <c r="A72" s="3" t="s">
        <v>191</v>
      </c>
      <c r="B72" s="20" t="s">
        <v>12</v>
      </c>
      <c r="C72" s="20" t="s">
        <v>192</v>
      </c>
      <c r="D72" s="20" t="s">
        <v>183</v>
      </c>
      <c r="E72" s="45">
        <v>20000</v>
      </c>
    </row>
    <row r="73" spans="1:5">
      <c r="A73" s="47" t="s">
        <v>193</v>
      </c>
      <c r="B73" s="47" t="s">
        <v>44</v>
      </c>
      <c r="C73" s="47" t="s">
        <v>194</v>
      </c>
      <c r="D73" s="20" t="s">
        <v>195</v>
      </c>
      <c r="E73" s="50">
        <v>5000</v>
      </c>
    </row>
    <row r="74" spans="1:5">
      <c r="A74" s="47" t="s">
        <v>196</v>
      </c>
      <c r="B74" s="47" t="s">
        <v>44</v>
      </c>
      <c r="C74" s="47" t="s">
        <v>197</v>
      </c>
      <c r="D74" s="20" t="s">
        <v>94</v>
      </c>
      <c r="E74" s="50">
        <v>5495</v>
      </c>
    </row>
    <row r="75" spans="1:5" ht="37.5">
      <c r="A75" s="47" t="s">
        <v>198</v>
      </c>
      <c r="B75" s="47" t="s">
        <v>199</v>
      </c>
      <c r="C75" s="47" t="s">
        <v>200</v>
      </c>
      <c r="D75" s="57" t="s">
        <v>201</v>
      </c>
      <c r="E75" s="50">
        <f>61000+52000+106000</f>
        <v>219000</v>
      </c>
    </row>
    <row r="76" spans="1:5">
      <c r="A76" s="3" t="s">
        <v>202</v>
      </c>
      <c r="B76" s="20" t="s">
        <v>44</v>
      </c>
      <c r="C76" s="20" t="s">
        <v>203</v>
      </c>
      <c r="D76" s="20" t="s">
        <v>204</v>
      </c>
      <c r="E76" s="45">
        <v>5266</v>
      </c>
    </row>
    <row r="77" spans="1:5">
      <c r="A77" s="47" t="s">
        <v>205</v>
      </c>
      <c r="B77" s="47" t="s">
        <v>18</v>
      </c>
      <c r="C77" s="47" t="s">
        <v>206</v>
      </c>
      <c r="D77" s="3" t="s">
        <v>159</v>
      </c>
      <c r="E77" s="50">
        <v>7200</v>
      </c>
    </row>
    <row r="78" spans="1:5">
      <c r="A78" s="3" t="s">
        <v>207</v>
      </c>
      <c r="B78" s="20" t="s">
        <v>12</v>
      </c>
      <c r="C78" s="20" t="s">
        <v>182</v>
      </c>
      <c r="D78" s="20" t="s">
        <v>183</v>
      </c>
      <c r="E78" s="45">
        <v>390757</v>
      </c>
    </row>
    <row r="79" spans="1:5">
      <c r="A79" s="54" t="s">
        <v>208</v>
      </c>
      <c r="B79" s="54" t="s">
        <v>25</v>
      </c>
      <c r="C79" s="54" t="s">
        <v>25</v>
      </c>
      <c r="D79" s="20" t="s">
        <v>25</v>
      </c>
      <c r="E79" s="55">
        <v>5500</v>
      </c>
    </row>
    <row r="80" spans="1:5">
      <c r="A80" s="3" t="s">
        <v>209</v>
      </c>
      <c r="B80" s="20" t="s">
        <v>44</v>
      </c>
      <c r="C80" s="20" t="s">
        <v>210</v>
      </c>
      <c r="D80" s="3" t="s">
        <v>211</v>
      </c>
      <c r="E80" s="45">
        <v>40460</v>
      </c>
    </row>
    <row r="81" spans="1:5">
      <c r="A81" s="54" t="s">
        <v>212</v>
      </c>
      <c r="B81" s="54" t="s">
        <v>25</v>
      </c>
      <c r="C81" s="54" t="s">
        <v>25</v>
      </c>
      <c r="D81" s="20" t="s">
        <v>25</v>
      </c>
      <c r="E81" s="55">
        <v>9000</v>
      </c>
    </row>
    <row r="82" spans="1:5">
      <c r="A82" s="54" t="s">
        <v>213</v>
      </c>
      <c r="B82" s="54" t="s">
        <v>25</v>
      </c>
      <c r="C82" s="54" t="s">
        <v>25</v>
      </c>
      <c r="D82" s="20" t="s">
        <v>25</v>
      </c>
      <c r="E82" s="55">
        <v>12500</v>
      </c>
    </row>
    <row r="83" spans="1:5">
      <c r="A83" s="47" t="s">
        <v>214</v>
      </c>
      <c r="B83" s="47" t="s">
        <v>25</v>
      </c>
      <c r="C83" s="47" t="s">
        <v>25</v>
      </c>
      <c r="D83" s="20" t="s">
        <v>25</v>
      </c>
      <c r="E83" s="50">
        <v>8029</v>
      </c>
    </row>
    <row r="84" spans="1:5">
      <c r="A84" s="54" t="s">
        <v>215</v>
      </c>
      <c r="B84" s="54" t="s">
        <v>25</v>
      </c>
      <c r="C84" s="54" t="s">
        <v>25</v>
      </c>
      <c r="D84" s="20" t="s">
        <v>25</v>
      </c>
      <c r="E84" s="55">
        <v>100000</v>
      </c>
    </row>
    <row r="85" spans="1:5">
      <c r="A85" s="54" t="s">
        <v>216</v>
      </c>
      <c r="B85" s="54" t="s">
        <v>217</v>
      </c>
      <c r="C85" s="54" t="s">
        <v>73</v>
      </c>
      <c r="D85" s="20" t="s">
        <v>218</v>
      </c>
      <c r="E85" s="55">
        <v>20000</v>
      </c>
    </row>
    <row r="86" spans="1:5">
      <c r="A86" s="47" t="s">
        <v>219</v>
      </c>
      <c r="B86" s="47" t="s">
        <v>12</v>
      </c>
      <c r="C86" s="47" t="s">
        <v>220</v>
      </c>
      <c r="D86" s="3" t="s">
        <v>221</v>
      </c>
      <c r="E86" s="50">
        <v>5280</v>
      </c>
    </row>
    <row r="87" spans="1:5">
      <c r="A87" s="54" t="s">
        <v>222</v>
      </c>
      <c r="B87" s="54" t="s">
        <v>18</v>
      </c>
      <c r="C87" s="54" t="s">
        <v>223</v>
      </c>
      <c r="D87" s="20" t="s">
        <v>224</v>
      </c>
      <c r="E87" s="56">
        <v>400000</v>
      </c>
    </row>
    <row r="88" spans="1:5">
      <c r="A88" s="3" t="s">
        <v>225</v>
      </c>
      <c r="B88" s="20" t="s">
        <v>15</v>
      </c>
      <c r="C88" s="20" t="s">
        <v>226</v>
      </c>
      <c r="D88" s="57" t="s">
        <v>150</v>
      </c>
      <c r="E88" s="45">
        <v>530000</v>
      </c>
    </row>
    <row r="89" spans="1:5" ht="24.95">
      <c r="A89" s="47" t="s">
        <v>227</v>
      </c>
      <c r="B89" s="47" t="s">
        <v>170</v>
      </c>
      <c r="C89" s="47" t="s">
        <v>228</v>
      </c>
      <c r="D89" s="21" t="s">
        <v>229</v>
      </c>
      <c r="E89" s="50">
        <v>60000</v>
      </c>
    </row>
    <row r="90" spans="1:5">
      <c r="A90" s="54" t="s">
        <v>230</v>
      </c>
      <c r="B90" s="54" t="s">
        <v>231</v>
      </c>
      <c r="C90" s="54" t="s">
        <v>73</v>
      </c>
      <c r="D90" s="20" t="s">
        <v>232</v>
      </c>
      <c r="E90" s="55">
        <f>3000+2500</f>
        <v>5500</v>
      </c>
    </row>
    <row r="91" spans="1:5">
      <c r="A91" s="3" t="s">
        <v>46</v>
      </c>
      <c r="B91" s="20" t="s">
        <v>12</v>
      </c>
      <c r="C91" s="20" t="s">
        <v>46</v>
      </c>
      <c r="D91" s="21" t="s">
        <v>118</v>
      </c>
      <c r="E91" s="45">
        <v>347796.31</v>
      </c>
    </row>
    <row r="92" spans="1:5">
      <c r="A92" s="3" t="s">
        <v>233</v>
      </c>
      <c r="B92" s="20" t="s">
        <v>12</v>
      </c>
      <c r="C92" s="3" t="s">
        <v>234</v>
      </c>
      <c r="D92" s="20" t="s">
        <v>183</v>
      </c>
      <c r="E92" s="45">
        <v>70000</v>
      </c>
    </row>
    <row r="93" spans="1:5">
      <c r="A93" s="47" t="s">
        <v>235</v>
      </c>
      <c r="B93" s="47" t="s">
        <v>12</v>
      </c>
      <c r="C93" s="47" t="s">
        <v>48</v>
      </c>
      <c r="D93" s="21" t="s">
        <v>236</v>
      </c>
      <c r="E93" s="50">
        <v>7500</v>
      </c>
    </row>
    <row r="94" spans="1:5">
      <c r="A94" s="3" t="s">
        <v>237</v>
      </c>
      <c r="B94" s="20" t="s">
        <v>12</v>
      </c>
      <c r="C94" s="3" t="s">
        <v>49</v>
      </c>
      <c r="D94" s="3" t="s">
        <v>70</v>
      </c>
      <c r="E94" s="45">
        <v>456486.66</v>
      </c>
    </row>
    <row r="95" spans="1:5">
      <c r="A95" s="3" t="s">
        <v>238</v>
      </c>
      <c r="B95" s="20" t="s">
        <v>18</v>
      </c>
      <c r="C95" s="20" t="s">
        <v>73</v>
      </c>
      <c r="D95" s="3" t="s">
        <v>239</v>
      </c>
      <c r="E95" s="45">
        <v>5000</v>
      </c>
    </row>
    <row r="96" spans="1:5" ht="24.95">
      <c r="A96" s="48" t="s">
        <v>240</v>
      </c>
      <c r="B96" s="48" t="s">
        <v>170</v>
      </c>
      <c r="C96" s="48" t="s">
        <v>241</v>
      </c>
      <c r="D96" s="21" t="s">
        <v>242</v>
      </c>
      <c r="E96" s="49">
        <v>3000</v>
      </c>
    </row>
    <row r="97" spans="1:5">
      <c r="A97" s="48" t="s">
        <v>243</v>
      </c>
      <c r="B97" s="48" t="s">
        <v>25</v>
      </c>
      <c r="C97" s="48" t="s">
        <v>25</v>
      </c>
      <c r="D97" s="21" t="s">
        <v>25</v>
      </c>
      <c r="E97" s="49">
        <v>30000</v>
      </c>
    </row>
    <row r="98" spans="1:5">
      <c r="A98" s="3" t="s">
        <v>244</v>
      </c>
      <c r="B98" s="20" t="s">
        <v>33</v>
      </c>
      <c r="C98" s="20" t="s">
        <v>73</v>
      </c>
      <c r="D98" s="3" t="s">
        <v>245</v>
      </c>
      <c r="E98" s="45">
        <v>168826</v>
      </c>
    </row>
    <row r="99" spans="1:5">
      <c r="A99" s="54" t="s">
        <v>246</v>
      </c>
      <c r="B99" s="54" t="s">
        <v>12</v>
      </c>
      <c r="C99" s="54" t="s">
        <v>182</v>
      </c>
      <c r="D99" s="20" t="s">
        <v>183</v>
      </c>
      <c r="E99" s="55">
        <v>7500</v>
      </c>
    </row>
    <row r="100" spans="1:5">
      <c r="A100" s="47" t="s">
        <v>247</v>
      </c>
      <c r="B100" s="47" t="s">
        <v>12</v>
      </c>
      <c r="C100" s="47" t="s">
        <v>248</v>
      </c>
      <c r="D100" s="21" t="s">
        <v>70</v>
      </c>
      <c r="E100" s="50">
        <v>6194</v>
      </c>
    </row>
    <row r="101" spans="1:5">
      <c r="A101" s="3" t="s">
        <v>249</v>
      </c>
      <c r="B101" s="20" t="s">
        <v>12</v>
      </c>
      <c r="C101" s="20" t="s">
        <v>22</v>
      </c>
      <c r="D101" s="20" t="s">
        <v>104</v>
      </c>
      <c r="E101" s="45">
        <f>34910.16+31720.1+56502.73+56502.73</f>
        <v>179635.72000000003</v>
      </c>
    </row>
    <row r="102" spans="1:5">
      <c r="A102" s="47" t="s">
        <v>250</v>
      </c>
      <c r="B102" s="47" t="s">
        <v>44</v>
      </c>
      <c r="C102" s="47" t="s">
        <v>251</v>
      </c>
      <c r="D102" s="21" t="s">
        <v>252</v>
      </c>
      <c r="E102" s="50">
        <v>6580</v>
      </c>
    </row>
    <row r="103" spans="1:5">
      <c r="A103" s="3" t="s">
        <v>253</v>
      </c>
      <c r="B103" s="20" t="s">
        <v>12</v>
      </c>
      <c r="C103" s="20" t="s">
        <v>50</v>
      </c>
      <c r="D103" s="3" t="s">
        <v>141</v>
      </c>
      <c r="E103" s="45">
        <v>346058.47</v>
      </c>
    </row>
    <row r="104" spans="1:5">
      <c r="A104" s="3" t="s">
        <v>254</v>
      </c>
      <c r="B104" s="20" t="s">
        <v>12</v>
      </c>
      <c r="C104" s="20" t="s">
        <v>73</v>
      </c>
      <c r="D104" s="20" t="s">
        <v>134</v>
      </c>
      <c r="E104" s="45">
        <v>5000</v>
      </c>
    </row>
    <row r="105" spans="1:5">
      <c r="A105" s="3" t="s">
        <v>255</v>
      </c>
      <c r="B105" s="20" t="s">
        <v>44</v>
      </c>
      <c r="C105" s="20" t="s">
        <v>256</v>
      </c>
      <c r="D105" s="20" t="s">
        <v>94</v>
      </c>
      <c r="E105" s="45">
        <v>26892.86</v>
      </c>
    </row>
    <row r="106" spans="1:5">
      <c r="A106" s="54" t="s">
        <v>257</v>
      </c>
      <c r="B106" s="54" t="s">
        <v>25</v>
      </c>
      <c r="C106" s="54" t="s">
        <v>25</v>
      </c>
      <c r="D106" s="20" t="s">
        <v>25</v>
      </c>
      <c r="E106" s="55">
        <v>64000</v>
      </c>
    </row>
    <row r="107" spans="1:5">
      <c r="A107" s="3" t="s">
        <v>258</v>
      </c>
      <c r="B107" s="20" t="s">
        <v>15</v>
      </c>
      <c r="C107" s="20" t="s">
        <v>259</v>
      </c>
      <c r="D107" s="20" t="s">
        <v>260</v>
      </c>
      <c r="E107" s="45">
        <v>833333.26</v>
      </c>
    </row>
    <row r="108" spans="1:5">
      <c r="A108" s="54" t="s">
        <v>261</v>
      </c>
      <c r="B108" s="54" t="s">
        <v>12</v>
      </c>
      <c r="C108" s="54" t="s">
        <v>262</v>
      </c>
      <c r="D108" s="20" t="s">
        <v>263</v>
      </c>
      <c r="E108" s="55">
        <v>10000</v>
      </c>
    </row>
    <row r="109" spans="1:5">
      <c r="A109" s="20" t="s">
        <v>264</v>
      </c>
      <c r="B109" s="20" t="s">
        <v>12</v>
      </c>
      <c r="C109" s="20" t="s">
        <v>182</v>
      </c>
      <c r="D109" s="20" t="s">
        <v>183</v>
      </c>
      <c r="E109" s="45">
        <f>81697.65+82665.72+80860.36+79733.76</f>
        <v>324957.49</v>
      </c>
    </row>
    <row r="110" spans="1:5">
      <c r="A110" s="43" t="s">
        <v>265</v>
      </c>
      <c r="B110" s="21" t="s">
        <v>44</v>
      </c>
      <c r="C110" s="21" t="s">
        <v>266</v>
      </c>
      <c r="D110" s="43" t="s">
        <v>94</v>
      </c>
      <c r="E110" s="46">
        <v>102275.25</v>
      </c>
    </row>
    <row r="111" spans="1:5">
      <c r="A111" s="54" t="s">
        <v>267</v>
      </c>
      <c r="B111" s="54" t="s">
        <v>12</v>
      </c>
      <c r="C111" s="54" t="s">
        <v>117</v>
      </c>
      <c r="D111" s="20" t="s">
        <v>118</v>
      </c>
      <c r="E111" s="55">
        <v>15000</v>
      </c>
    </row>
  </sheetData>
  <autoFilter ref="A6:E111" xr:uid="{00000000-0009-0000-0000-000001000000}">
    <sortState xmlns:xlrd2="http://schemas.microsoft.com/office/spreadsheetml/2017/richdata2" ref="A7:E111">
      <sortCondition ref="A6:A111"/>
    </sortState>
  </autoFilter>
  <pageMargins left="0.7" right="0.7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NYCDPR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brittney.mascarella</dc:creator>
  <cp:keywords/>
  <dc:description/>
  <cp:lastModifiedBy/>
  <cp:revision/>
  <dcterms:created xsi:type="dcterms:W3CDTF">2013-11-12T17:23:39Z</dcterms:created>
  <dcterms:modified xsi:type="dcterms:W3CDTF">2021-12-08T13:46:41Z</dcterms:modified>
  <cp:category/>
  <cp:contentStatus/>
</cp:coreProperties>
</file>