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ycteachers-my.sharepoint.com/personal/mribar_adtrsnyc_org/Documents/DORIS/MUNICIPAL LIBRARY/OCTOBER 2025/"/>
    </mc:Choice>
  </mc:AlternateContent>
  <xr:revisionPtr revIDLastSave="0" documentId="8_{CBCE0F84-63E9-4D97-8012-B19F1F1F59B9}" xr6:coauthVersionLast="47" xr6:coauthVersionMax="47" xr10:uidLastSave="{00000000-0000-0000-0000-000000000000}"/>
  <bookViews>
    <workbookView xWindow="28680" yWindow="-120" windowWidth="29040" windowHeight="15720" activeTab="2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H17" i="5"/>
  <c r="G17" i="5"/>
  <c r="F17" i="5"/>
  <c r="G6" i="5"/>
  <c r="I6" i="5"/>
  <c r="F6" i="5"/>
  <c r="I47" i="6"/>
  <c r="J47" i="6"/>
  <c r="H47" i="6"/>
  <c r="G47" i="6"/>
  <c r="F47" i="6"/>
  <c r="H46" i="6"/>
  <c r="G46" i="6"/>
  <c r="F46" i="6"/>
  <c r="I45" i="6"/>
  <c r="H45" i="6"/>
  <c r="G45" i="6"/>
  <c r="J26" i="6"/>
  <c r="I26" i="6"/>
  <c r="H26" i="6"/>
  <c r="G26" i="6"/>
  <c r="F26" i="6"/>
  <c r="I25" i="6"/>
  <c r="H25" i="6"/>
  <c r="G25" i="6"/>
  <c r="F25" i="6"/>
  <c r="J25" i="6"/>
  <c r="H19" i="6"/>
  <c r="J19" i="6"/>
  <c r="H13" i="6"/>
  <c r="I13" i="6"/>
  <c r="F13" i="6"/>
  <c r="I14" i="6"/>
  <c r="J14" i="6"/>
  <c r="H14" i="6"/>
  <c r="G14" i="6"/>
  <c r="F14" i="6"/>
  <c r="I9" i="6"/>
  <c r="J9" i="6"/>
  <c r="F9" i="6"/>
  <c r="H8" i="6"/>
  <c r="F8" i="6"/>
  <c r="J8" i="6"/>
  <c r="H7" i="6"/>
  <c r="B6" i="1"/>
</calcChain>
</file>

<file path=xl/sharedStrings.xml><?xml version="1.0" encoding="utf-8"?>
<sst xmlns="http://schemas.openxmlformats.org/spreadsheetml/2006/main" count="283" uniqueCount="76">
  <si>
    <t>Table A:  # of New Employees</t>
  </si>
  <si>
    <t>New Employee Status</t>
  </si>
  <si>
    <t>Total</t>
  </si>
  <si>
    <t>Part-Time</t>
  </si>
  <si>
    <t>Full-Time</t>
  </si>
  <si>
    <t>Table B: # of Promotions</t>
  </si>
  <si>
    <t>Employees</t>
  </si>
  <si>
    <t>New Title Description</t>
  </si>
  <si>
    <t>Old Title Description</t>
  </si>
  <si>
    <t>New Assignment Level</t>
  </si>
  <si>
    <t>Prior Assignment Level</t>
  </si>
  <si>
    <t>Change in Pay</t>
  </si>
  <si>
    <t>Employee #1</t>
  </si>
  <si>
    <t>00</t>
  </si>
  <si>
    <t>Employee #2</t>
  </si>
  <si>
    <t>Employee #3</t>
  </si>
  <si>
    <t>*Each row is for an individual employee</t>
  </si>
  <si>
    <t>Table C: Terminations and Departures</t>
  </si>
  <si>
    <t>EE0-4 Salary Band (Annual Salary)</t>
  </si>
  <si>
    <t>Number of Terminations</t>
  </si>
  <si>
    <t>Number of Voluntary Departures</t>
  </si>
  <si>
    <t>&lt; $24,999</t>
  </si>
  <si>
    <t>$25,000 - $32,999</t>
  </si>
  <si>
    <t>x</t>
  </si>
  <si>
    <t>$33,000 - $42,999</t>
  </si>
  <si>
    <t>$43,000 - $54,999</t>
  </si>
  <si>
    <t>$55,000 - $69,999</t>
  </si>
  <si>
    <t>&gt; $70,000</t>
  </si>
  <si>
    <t>Table D: Frequency - Full-Time Staff</t>
  </si>
  <si>
    <t>EEO-4 Job Category</t>
  </si>
  <si>
    <t xml:space="preserve">GENDER </t>
  </si>
  <si>
    <t>RACE/ETHNICITY</t>
  </si>
  <si>
    <t># Female</t>
  </si>
  <si>
    <t xml:space="preserve"> # Male</t>
  </si>
  <si>
    <t># Non-Binary*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</si>
  <si>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</si>
  <si>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</si>
  <si>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</si>
  <si>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</si>
  <si>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</si>
  <si>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</si>
  <si>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</si>
  <si>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</si>
  <si>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</si>
  <si>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</si>
  <si>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</si>
  <si>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</si>
  <si>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</si>
  <si>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</si>
  <si>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</si>
  <si>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Table E: Frequency - Part-Time/Seasonal Staff</t>
  </si>
  <si>
    <t xml:space="preserve">Teachers' Retirement System of the City of New York </t>
  </si>
  <si>
    <t>REPORTING YEAR 2025</t>
  </si>
  <si>
    <t>Employee #4</t>
  </si>
  <si>
    <t>Employee #5</t>
  </si>
  <si>
    <t>Employee #6</t>
  </si>
  <si>
    <t>Employee #7</t>
  </si>
  <si>
    <t>Employee #8</t>
  </si>
  <si>
    <t>Employee #9</t>
  </si>
  <si>
    <t>ADMINISTRATIVE RETIREMENTS BEN</t>
  </si>
  <si>
    <t>PUBLIC RECORDS OFFICER</t>
  </si>
  <si>
    <t>COMMUNITY ASSOCIATE</t>
  </si>
  <si>
    <t>ASSISTANT RETIREMENT BENEFITS</t>
  </si>
  <si>
    <t>EXECUTIVE AGENCY COUNSEL</t>
  </si>
  <si>
    <t>AGENCY ATTORNEY</t>
  </si>
  <si>
    <t>04</t>
  </si>
  <si>
    <t>ASSOCIATE RETIREMENT BENEFITS</t>
  </si>
  <si>
    <t>01</t>
  </si>
  <si>
    <t>COMPUTER ASSOC (SOFTWARE)</t>
  </si>
  <si>
    <t>CYBER SECURITY ANALYST</t>
  </si>
  <si>
    <t>COLLEGE AIDE - ASSIGNMENT LEVE</t>
  </si>
  <si>
    <t>02</t>
  </si>
  <si>
    <t>COLLEGE AIDE (ALL CITY DEPTS)</t>
  </si>
  <si>
    <t>PRINCIPAL ADMINISTRATIVE ASSOC</t>
  </si>
  <si>
    <t>CLERICAL ASSOCIATE</t>
  </si>
  <si>
    <t xml:space="preserve">Increase of the Hourly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</si>
</sst>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4" fontId="10" fillId="0" borderId="1" xfId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wrapText="1"/>
    </xf>
    <xf numFmtId="44" fontId="10" fillId="2" borderId="1" xfId="1" applyFont="1" applyFill="1" applyBorder="1" applyAlignment="1">
      <alignment wrapText="1"/>
    </xf>
    <xf numFmtId="0" fontId="7" fillId="2" borderId="0" xfId="0" applyFont="1" applyFill="1"/>
    <xf numFmtId="0" fontId="2" fillId="0" borderId="0" xfId="0" applyFont="1" applyAlignment="1">
      <alignment horizontal="left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sheetPr codeName="Sheet1"/>
  <dimension ref="A1:C37"/>
  <sheetViews>
    <sheetView workbookViewId="0">
      <selection activeCell="B12" sqref="B12"/>
    </sheetView>
  </sheetViews>
  <sheetFormatPr defaultRowHeight="15" x14ac:dyDescent="0.25"/>
  <cols>
    <col min="1" max="1" width="31.85546875" style="6" customWidth="1"/>
    <col min="2" max="2" width="16" style="5" customWidth="1"/>
    <col min="3" max="3" width="29.7109375" customWidth="1"/>
  </cols>
  <sheetData>
    <row r="1" spans="1:3" ht="27.75" customHeight="1" x14ac:dyDescent="0.25">
      <c r="A1" s="30" t="s">
        <v>0</v>
      </c>
      <c r="B1" s="30"/>
      <c r="C1" s="17" t="s">
        <v>52</v>
      </c>
    </row>
    <row r="2" spans="1:3" ht="30" x14ac:dyDescent="0.25">
      <c r="A2" s="16" t="s">
        <v>51</v>
      </c>
    </row>
    <row r="3" spans="1:3" x14ac:dyDescent="0.25">
      <c r="A3" s="24" t="s">
        <v>1</v>
      </c>
      <c r="B3" s="25" t="s">
        <v>2</v>
      </c>
    </row>
    <row r="4" spans="1:3" x14ac:dyDescent="0.25">
      <c r="A4" s="7" t="s">
        <v>3</v>
      </c>
      <c r="B4" s="11">
        <v>36</v>
      </c>
    </row>
    <row r="5" spans="1:3" x14ac:dyDescent="0.25">
      <c r="A5" s="7" t="s">
        <v>4</v>
      </c>
      <c r="B5" s="11">
        <v>17</v>
      </c>
    </row>
    <row r="6" spans="1:3" x14ac:dyDescent="0.25">
      <c r="A6" s="4" t="s">
        <v>2</v>
      </c>
      <c r="B6" s="14">
        <f>B4+B5</f>
        <v>53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sheetPr codeName="Sheet2">
    <tabColor theme="5" tint="0.79998168889431442"/>
  </sheetPr>
  <dimension ref="A1:G14"/>
  <sheetViews>
    <sheetView workbookViewId="0">
      <selection activeCell="F3" sqref="A3:F3"/>
    </sheetView>
  </sheetViews>
  <sheetFormatPr defaultRowHeight="15" x14ac:dyDescent="0.25"/>
  <cols>
    <col min="1" max="1" width="15.85546875" customWidth="1"/>
    <col min="2" max="2" width="21.5703125" style="6" customWidth="1"/>
    <col min="3" max="3" width="25.7109375" style="6" customWidth="1"/>
    <col min="4" max="4" width="11" style="6" customWidth="1"/>
    <col min="5" max="5" width="11.7109375" style="6" customWidth="1"/>
    <col min="6" max="6" width="12.5703125" style="6" customWidth="1"/>
    <col min="7" max="7" width="23.7109375" bestFit="1" customWidth="1"/>
  </cols>
  <sheetData>
    <row r="1" spans="1:7" ht="27.75" customHeight="1" x14ac:dyDescent="0.25">
      <c r="A1" s="30" t="s">
        <v>5</v>
      </c>
      <c r="B1" s="30"/>
      <c r="C1" s="17" t="s">
        <v>52</v>
      </c>
    </row>
    <row r="2" spans="1:7" ht="15.75" thickBot="1" x14ac:dyDescent="0.3">
      <c r="A2" s="15" t="s">
        <v>51</v>
      </c>
    </row>
    <row r="3" spans="1:7" ht="39.75" thickTop="1" x14ac:dyDescent="0.25">
      <c r="A3" s="29" t="s">
        <v>6</v>
      </c>
      <c r="B3" s="29" t="s">
        <v>7</v>
      </c>
      <c r="C3" s="29" t="s">
        <v>8</v>
      </c>
      <c r="D3" s="29" t="s">
        <v>9</v>
      </c>
      <c r="E3" s="29" t="s">
        <v>10</v>
      </c>
      <c r="F3" s="29" t="s">
        <v>11</v>
      </c>
    </row>
    <row r="4" spans="1:7" ht="46.5" customHeight="1" x14ac:dyDescent="0.25">
      <c r="A4" s="12" t="s">
        <v>12</v>
      </c>
      <c r="B4" s="12" t="s">
        <v>59</v>
      </c>
      <c r="C4" s="12" t="s">
        <v>60</v>
      </c>
      <c r="D4" s="12" t="s">
        <v>13</v>
      </c>
      <c r="E4" s="12" t="s">
        <v>13</v>
      </c>
      <c r="F4" s="13">
        <v>5054</v>
      </c>
    </row>
    <row r="5" spans="1:7" ht="30" x14ac:dyDescent="0.25">
      <c r="A5" s="12" t="s">
        <v>14</v>
      </c>
      <c r="B5" s="12" t="s">
        <v>61</v>
      </c>
      <c r="C5" s="12" t="s">
        <v>62</v>
      </c>
      <c r="D5" s="12" t="s">
        <v>13</v>
      </c>
      <c r="E5" s="12" t="s">
        <v>13</v>
      </c>
      <c r="F5" s="13">
        <v>10672</v>
      </c>
    </row>
    <row r="6" spans="1:7" ht="30" x14ac:dyDescent="0.25">
      <c r="A6" s="12" t="s">
        <v>15</v>
      </c>
      <c r="B6" s="12" t="s">
        <v>61</v>
      </c>
      <c r="C6" s="12" t="s">
        <v>62</v>
      </c>
      <c r="D6" s="12" t="s">
        <v>13</v>
      </c>
      <c r="E6" s="12" t="s">
        <v>13</v>
      </c>
      <c r="F6" s="13">
        <v>2000</v>
      </c>
    </row>
    <row r="7" spans="1:7" ht="30" x14ac:dyDescent="0.25">
      <c r="A7" s="12" t="s">
        <v>53</v>
      </c>
      <c r="B7" s="12" t="s">
        <v>63</v>
      </c>
      <c r="C7" s="12" t="s">
        <v>64</v>
      </c>
      <c r="D7" s="12" t="s">
        <v>13</v>
      </c>
      <c r="E7" s="12" t="s">
        <v>65</v>
      </c>
      <c r="F7" s="13">
        <v>16011</v>
      </c>
    </row>
    <row r="8" spans="1:7" ht="30" x14ac:dyDescent="0.25">
      <c r="A8" s="12" t="s">
        <v>54</v>
      </c>
      <c r="B8" s="12" t="s">
        <v>66</v>
      </c>
      <c r="C8" s="12" t="s">
        <v>62</v>
      </c>
      <c r="D8" s="12" t="s">
        <v>67</v>
      </c>
      <c r="E8" s="12" t="s">
        <v>13</v>
      </c>
      <c r="F8" s="13">
        <v>1867</v>
      </c>
    </row>
    <row r="9" spans="1:7" ht="30" x14ac:dyDescent="0.25">
      <c r="A9" s="12" t="s">
        <v>55</v>
      </c>
      <c r="B9" s="12" t="s">
        <v>68</v>
      </c>
      <c r="C9" s="12" t="s">
        <v>69</v>
      </c>
      <c r="D9" s="12" t="s">
        <v>67</v>
      </c>
      <c r="E9" s="12" t="s">
        <v>67</v>
      </c>
      <c r="F9" s="13">
        <v>7900</v>
      </c>
    </row>
    <row r="10" spans="1:7" ht="30" x14ac:dyDescent="0.25">
      <c r="A10" s="12" t="s">
        <v>56</v>
      </c>
      <c r="B10" s="12" t="s">
        <v>69</v>
      </c>
      <c r="C10" s="12" t="s">
        <v>70</v>
      </c>
      <c r="D10" s="12" t="s">
        <v>67</v>
      </c>
      <c r="E10" s="12" t="s">
        <v>71</v>
      </c>
      <c r="F10" s="13">
        <v>39288.480000000003</v>
      </c>
    </row>
    <row r="11" spans="1:7" ht="30" x14ac:dyDescent="0.25">
      <c r="A11" s="18" t="s">
        <v>57</v>
      </c>
      <c r="B11" s="18" t="s">
        <v>70</v>
      </c>
      <c r="C11" s="18" t="s">
        <v>72</v>
      </c>
      <c r="D11" s="18" t="s">
        <v>71</v>
      </c>
      <c r="E11" s="18" t="s">
        <v>67</v>
      </c>
      <c r="F11" s="19">
        <v>1.0399999999999991</v>
      </c>
      <c r="G11" s="20" t="s">
        <v>75</v>
      </c>
    </row>
    <row r="12" spans="1:7" ht="45" x14ac:dyDescent="0.25">
      <c r="A12" s="12" t="s">
        <v>58</v>
      </c>
      <c r="B12" s="12" t="s">
        <v>73</v>
      </c>
      <c r="C12" s="12" t="s">
        <v>74</v>
      </c>
      <c r="D12" s="12" t="s">
        <v>71</v>
      </c>
      <c r="E12" s="12" t="s">
        <v>65</v>
      </c>
      <c r="F12" s="13">
        <v>5500</v>
      </c>
    </row>
    <row r="14" spans="1:7" ht="19.5" customHeight="1" x14ac:dyDescent="0.25">
      <c r="A14" s="31" t="s">
        <v>16</v>
      </c>
      <c r="B14" s="31"/>
    </row>
  </sheetData>
  <autoFilter ref="B3:F3" xr:uid="{24411761-0294-4B34-85F5-A28D20A6D685}"/>
  <mergeCells count="2">
    <mergeCell ref="A14:B14"/>
    <mergeCell ref="A1:B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sheetPr codeName="Sheet3">
    <tabColor theme="8" tint="0.39997558519241921"/>
  </sheetPr>
  <dimension ref="A1:C9"/>
  <sheetViews>
    <sheetView tabSelected="1" workbookViewId="0">
      <selection activeCell="C3" sqref="A3:C3"/>
    </sheetView>
  </sheetViews>
  <sheetFormatPr defaultRowHeight="15" x14ac:dyDescent="0.25"/>
  <cols>
    <col min="1" max="1" width="20.42578125" customWidth="1"/>
    <col min="2" max="2" width="29" style="5" customWidth="1"/>
    <col min="3" max="3" width="21.5703125" style="5" customWidth="1"/>
  </cols>
  <sheetData>
    <row r="1" spans="1:3" ht="21" x14ac:dyDescent="0.25">
      <c r="A1" s="17" t="s">
        <v>17</v>
      </c>
      <c r="B1" s="9"/>
      <c r="C1" s="17" t="s">
        <v>52</v>
      </c>
    </row>
    <row r="2" spans="1:3" x14ac:dyDescent="0.25">
      <c r="A2" s="21" t="s">
        <v>51</v>
      </c>
    </row>
    <row r="3" spans="1:3" ht="30" x14ac:dyDescent="0.25">
      <c r="A3" s="26" t="s">
        <v>18</v>
      </c>
      <c r="B3" s="27" t="s">
        <v>19</v>
      </c>
      <c r="C3" s="27" t="s">
        <v>20</v>
      </c>
    </row>
    <row r="4" spans="1:3" x14ac:dyDescent="0.25">
      <c r="A4" s="1" t="s">
        <v>21</v>
      </c>
      <c r="B4" s="11">
        <v>0</v>
      </c>
      <c r="C4" s="11">
        <v>0</v>
      </c>
    </row>
    <row r="5" spans="1:3" x14ac:dyDescent="0.25">
      <c r="A5" s="1" t="s">
        <v>22</v>
      </c>
      <c r="B5" s="11">
        <v>0</v>
      </c>
      <c r="C5" s="11">
        <v>0</v>
      </c>
    </row>
    <row r="6" spans="1:3" x14ac:dyDescent="0.25">
      <c r="A6" s="1" t="s">
        <v>24</v>
      </c>
      <c r="B6" s="11">
        <v>1</v>
      </c>
      <c r="C6" s="11">
        <v>29</v>
      </c>
    </row>
    <row r="7" spans="1:3" x14ac:dyDescent="0.25">
      <c r="A7" s="1" t="s">
        <v>25</v>
      </c>
      <c r="B7" s="11">
        <v>0</v>
      </c>
      <c r="C7" s="11">
        <v>0</v>
      </c>
    </row>
    <row r="8" spans="1:3" x14ac:dyDescent="0.25">
      <c r="A8" s="1" t="s">
        <v>26</v>
      </c>
      <c r="B8" s="11">
        <v>0</v>
      </c>
      <c r="C8" s="11">
        <v>8</v>
      </c>
    </row>
    <row r="9" spans="1:3" x14ac:dyDescent="0.25">
      <c r="A9" s="1" t="s">
        <v>27</v>
      </c>
      <c r="B9" s="11">
        <v>0</v>
      </c>
      <c r="C9" s="11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sheetPr codeName="Sheet4">
    <tabColor rgb="FFFF0000"/>
  </sheetPr>
  <dimension ref="A1:J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24.5703125" style="6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25">
      <c r="A1" s="30" t="s">
        <v>28</v>
      </c>
      <c r="B1" s="30"/>
      <c r="C1" s="17" t="s">
        <v>52</v>
      </c>
    </row>
    <row r="2" spans="1:10" ht="45.75" thickBot="1" x14ac:dyDescent="0.3">
      <c r="A2" s="16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105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8" t="s">
        <v>40</v>
      </c>
      <c r="B5" s="1" t="s">
        <v>22</v>
      </c>
      <c r="C5" s="10">
        <v>1</v>
      </c>
      <c r="D5" s="10">
        <v>0</v>
      </c>
      <c r="E5" s="10">
        <v>0</v>
      </c>
      <c r="F5" s="10">
        <v>1</v>
      </c>
      <c r="G5" s="10">
        <v>0</v>
      </c>
      <c r="H5" s="10">
        <v>0</v>
      </c>
      <c r="I5" s="10">
        <v>0</v>
      </c>
      <c r="J5" s="10">
        <v>0</v>
      </c>
    </row>
    <row r="6" spans="1:10" ht="30" x14ac:dyDescent="0.25">
      <c r="A6" s="8" t="s">
        <v>40</v>
      </c>
      <c r="B6" s="1" t="s">
        <v>24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</row>
    <row r="7" spans="1:10" ht="30" x14ac:dyDescent="0.25">
      <c r="A7" s="8" t="s">
        <v>40</v>
      </c>
      <c r="B7" s="1" t="s">
        <v>25</v>
      </c>
      <c r="C7" s="10">
        <v>3</v>
      </c>
      <c r="D7" s="10">
        <v>2</v>
      </c>
      <c r="E7" s="10">
        <v>1</v>
      </c>
      <c r="F7" s="10">
        <v>1</v>
      </c>
      <c r="G7" s="10">
        <v>0</v>
      </c>
      <c r="H7" s="10">
        <f>2+1</f>
        <v>3</v>
      </c>
      <c r="I7" s="10">
        <v>1</v>
      </c>
      <c r="J7" s="10">
        <v>1</v>
      </c>
    </row>
    <row r="8" spans="1:10" ht="30" x14ac:dyDescent="0.25">
      <c r="A8" s="8" t="s">
        <v>40</v>
      </c>
      <c r="B8" s="1" t="s">
        <v>26</v>
      </c>
      <c r="C8" s="10">
        <v>12</v>
      </c>
      <c r="D8" s="10">
        <v>3</v>
      </c>
      <c r="E8" s="10">
        <v>0</v>
      </c>
      <c r="F8" s="10">
        <f>5+1</f>
        <v>6</v>
      </c>
      <c r="G8" s="10">
        <v>0</v>
      </c>
      <c r="H8" s="10">
        <f>4+2</f>
        <v>6</v>
      </c>
      <c r="I8" s="10">
        <v>0</v>
      </c>
      <c r="J8" s="10">
        <f>3</f>
        <v>3</v>
      </c>
    </row>
    <row r="9" spans="1:10" ht="30" x14ac:dyDescent="0.25">
      <c r="A9" s="8" t="s">
        <v>40</v>
      </c>
      <c r="B9" s="1" t="s">
        <v>27</v>
      </c>
      <c r="C9" s="10">
        <v>12</v>
      </c>
      <c r="D9" s="10">
        <v>3</v>
      </c>
      <c r="E9" s="10">
        <v>0</v>
      </c>
      <c r="F9" s="10">
        <f>2+3</f>
        <v>5</v>
      </c>
      <c r="G9" s="10">
        <v>2</v>
      </c>
      <c r="H9" s="10">
        <v>4</v>
      </c>
      <c r="I9" s="10">
        <f>1+1</f>
        <v>2</v>
      </c>
      <c r="J9" s="10">
        <f>2</f>
        <v>2</v>
      </c>
    </row>
    <row r="10" spans="1:10" ht="30" x14ac:dyDescent="0.25">
      <c r="A10" s="8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ht="30" x14ac:dyDescent="0.25">
      <c r="A11" s="8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ht="30" x14ac:dyDescent="0.25">
      <c r="A12" s="8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ht="30" x14ac:dyDescent="0.25">
      <c r="A13" s="8" t="s">
        <v>41</v>
      </c>
      <c r="B13" s="1" t="s">
        <v>26</v>
      </c>
      <c r="C13" s="10">
        <v>4</v>
      </c>
      <c r="D13" s="10">
        <v>2</v>
      </c>
      <c r="E13" s="10">
        <v>0</v>
      </c>
      <c r="F13" s="10">
        <f>1</f>
        <v>1</v>
      </c>
      <c r="G13" s="10">
        <v>0</v>
      </c>
      <c r="H13" s="10">
        <f>1</f>
        <v>1</v>
      </c>
      <c r="I13" s="10">
        <f>2</f>
        <v>2</v>
      </c>
      <c r="J13" s="10">
        <v>2</v>
      </c>
    </row>
    <row r="14" spans="1:10" ht="30" x14ac:dyDescent="0.25">
      <c r="A14" s="8" t="s">
        <v>41</v>
      </c>
      <c r="B14" s="1" t="s">
        <v>27</v>
      </c>
      <c r="C14" s="10">
        <v>60</v>
      </c>
      <c r="D14" s="10">
        <v>57</v>
      </c>
      <c r="E14" s="10" t="s">
        <v>23</v>
      </c>
      <c r="F14" s="10">
        <f>8+8</f>
        <v>16</v>
      </c>
      <c r="G14" s="10">
        <f>3+16</f>
        <v>19</v>
      </c>
      <c r="H14" s="10">
        <f>23+4</f>
        <v>27</v>
      </c>
      <c r="I14" s="10">
        <f>20+23</f>
        <v>43</v>
      </c>
      <c r="J14" s="10">
        <f>6+6</f>
        <v>12</v>
      </c>
    </row>
    <row r="15" spans="1:10" x14ac:dyDescent="0.25">
      <c r="A15" s="8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8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8" t="s">
        <v>42</v>
      </c>
      <c r="B17" s="1" t="s">
        <v>24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x14ac:dyDescent="0.25">
      <c r="A18" s="8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8" t="s">
        <v>42</v>
      </c>
      <c r="B19" s="1" t="s">
        <v>26</v>
      </c>
      <c r="C19" s="10">
        <v>3</v>
      </c>
      <c r="D19" s="10">
        <v>2</v>
      </c>
      <c r="E19" s="10">
        <v>0</v>
      </c>
      <c r="F19" s="10">
        <v>1</v>
      </c>
      <c r="G19" s="10">
        <v>0</v>
      </c>
      <c r="H19" s="10">
        <f>1+1</f>
        <v>2</v>
      </c>
      <c r="I19" s="10">
        <v>0</v>
      </c>
      <c r="J19" s="10">
        <f>1+1</f>
        <v>2</v>
      </c>
    </row>
    <row r="20" spans="1:10" x14ac:dyDescent="0.25">
      <c r="A20" s="8" t="s">
        <v>42</v>
      </c>
      <c r="B20" s="1" t="s">
        <v>27</v>
      </c>
      <c r="C20" s="10">
        <v>2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  <c r="I20" s="10">
        <v>1</v>
      </c>
      <c r="J20" s="10">
        <v>0</v>
      </c>
    </row>
    <row r="21" spans="1:10" x14ac:dyDescent="0.25">
      <c r="A21" s="8" t="s">
        <v>43</v>
      </c>
      <c r="B21" s="1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</row>
    <row r="22" spans="1:10" x14ac:dyDescent="0.25">
      <c r="A22" s="8" t="s">
        <v>43</v>
      </c>
      <c r="B22" s="1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1:10" x14ac:dyDescent="0.25">
      <c r="A23" s="8" t="s">
        <v>43</v>
      </c>
      <c r="B23" s="1" t="s">
        <v>24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</row>
    <row r="24" spans="1:10" x14ac:dyDescent="0.25">
      <c r="A24" s="8" t="s">
        <v>43</v>
      </c>
      <c r="B24" s="1" t="s">
        <v>25</v>
      </c>
      <c r="C24" s="10">
        <v>0</v>
      </c>
      <c r="D24" s="10">
        <v>0.01</v>
      </c>
      <c r="E24" s="10">
        <v>0</v>
      </c>
      <c r="F24" s="10">
        <v>0</v>
      </c>
      <c r="G24" s="10">
        <v>0</v>
      </c>
      <c r="H24" s="10">
        <v>1</v>
      </c>
      <c r="I24" s="10">
        <v>0</v>
      </c>
      <c r="J24" s="10">
        <v>0</v>
      </c>
    </row>
    <row r="25" spans="1:10" x14ac:dyDescent="0.25">
      <c r="A25" s="8" t="s">
        <v>43</v>
      </c>
      <c r="B25" s="1" t="s">
        <v>26</v>
      </c>
      <c r="C25" s="10">
        <v>22</v>
      </c>
      <c r="D25" s="10">
        <v>8</v>
      </c>
      <c r="E25" s="10">
        <v>1</v>
      </c>
      <c r="F25" s="10">
        <f>1+1</f>
        <v>2</v>
      </c>
      <c r="G25" s="10">
        <f>3+2</f>
        <v>5</v>
      </c>
      <c r="H25" s="10">
        <f>9+1+3</f>
        <v>13</v>
      </c>
      <c r="I25" s="10">
        <f>5+2</f>
        <v>7</v>
      </c>
      <c r="J25" s="10">
        <f>4</f>
        <v>4</v>
      </c>
    </row>
    <row r="26" spans="1:10" x14ac:dyDescent="0.25">
      <c r="A26" s="8" t="s">
        <v>43</v>
      </c>
      <c r="B26" s="1" t="s">
        <v>27</v>
      </c>
      <c r="C26" s="10">
        <v>54</v>
      </c>
      <c r="D26" s="10">
        <v>35</v>
      </c>
      <c r="E26" s="10">
        <v>1</v>
      </c>
      <c r="F26" s="10">
        <f>4+3</f>
        <v>7</v>
      </c>
      <c r="G26" s="10">
        <f>21+10</f>
        <v>31</v>
      </c>
      <c r="H26" s="10">
        <f>9+8</f>
        <v>17</v>
      </c>
      <c r="I26" s="10">
        <f>12+10</f>
        <v>22</v>
      </c>
      <c r="J26" s="10">
        <f>8+4+1</f>
        <v>13</v>
      </c>
    </row>
    <row r="27" spans="1:10" x14ac:dyDescent="0.25">
      <c r="A27" s="8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8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8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8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8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8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ht="30" x14ac:dyDescent="0.25">
      <c r="A33" s="8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ht="30" x14ac:dyDescent="0.25">
      <c r="A34" s="8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ht="30" x14ac:dyDescent="0.25">
      <c r="A35" s="8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ht="30" x14ac:dyDescent="0.25">
      <c r="A36" s="8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ht="30" x14ac:dyDescent="0.25">
      <c r="A37" s="8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ht="30" x14ac:dyDescent="0.25">
      <c r="A38" s="8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8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8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8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8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8" t="s">
        <v>47</v>
      </c>
      <c r="B43" s="1" t="s">
        <v>22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</row>
    <row r="44" spans="1:10" x14ac:dyDescent="0.25">
      <c r="A44" s="8" t="s">
        <v>47</v>
      </c>
      <c r="B44" s="1" t="s">
        <v>24</v>
      </c>
      <c r="C44" s="10">
        <v>0</v>
      </c>
      <c r="D44" s="10">
        <v>1</v>
      </c>
      <c r="E44" s="10">
        <v>0</v>
      </c>
      <c r="F44" s="10">
        <v>0</v>
      </c>
      <c r="G44" s="10">
        <v>1</v>
      </c>
      <c r="H44" s="10">
        <v>0</v>
      </c>
      <c r="I44" s="10">
        <v>0</v>
      </c>
      <c r="J44" s="10">
        <v>0</v>
      </c>
    </row>
    <row r="45" spans="1:10" x14ac:dyDescent="0.25">
      <c r="A45" s="8" t="s">
        <v>47</v>
      </c>
      <c r="B45" s="1" t="s">
        <v>25</v>
      </c>
      <c r="C45" s="10">
        <v>15</v>
      </c>
      <c r="D45" s="10">
        <v>1</v>
      </c>
      <c r="E45" s="10">
        <v>0</v>
      </c>
      <c r="F45" s="10">
        <v>5</v>
      </c>
      <c r="G45" s="10">
        <f>1</f>
        <v>1</v>
      </c>
      <c r="H45" s="10">
        <f>8</f>
        <v>8</v>
      </c>
      <c r="I45" s="10">
        <f>1+1</f>
        <v>2</v>
      </c>
      <c r="J45" s="10">
        <v>0</v>
      </c>
    </row>
    <row r="46" spans="1:10" x14ac:dyDescent="0.25">
      <c r="A46" s="8" t="s">
        <v>47</v>
      </c>
      <c r="B46" s="1" t="s">
        <v>26</v>
      </c>
      <c r="C46" s="10">
        <v>12</v>
      </c>
      <c r="D46" s="10">
        <v>7</v>
      </c>
      <c r="E46" s="10">
        <v>0</v>
      </c>
      <c r="F46" s="10">
        <f>1+1</f>
        <v>2</v>
      </c>
      <c r="G46" s="10">
        <f>1</f>
        <v>1</v>
      </c>
      <c r="H46" s="10">
        <f>11+2</f>
        <v>13</v>
      </c>
      <c r="I46" s="10">
        <v>1</v>
      </c>
      <c r="J46" s="10">
        <v>2</v>
      </c>
    </row>
    <row r="47" spans="1:10" x14ac:dyDescent="0.25">
      <c r="A47" s="8" t="s">
        <v>47</v>
      </c>
      <c r="B47" s="1" t="s">
        <v>27</v>
      </c>
      <c r="C47" s="10">
        <v>17</v>
      </c>
      <c r="D47" s="10">
        <v>27</v>
      </c>
      <c r="E47" s="10">
        <v>1</v>
      </c>
      <c r="F47" s="10">
        <f>3</f>
        <v>3</v>
      </c>
      <c r="G47" s="10">
        <f>6+12</f>
        <v>18</v>
      </c>
      <c r="H47" s="10">
        <f>1+1</f>
        <v>2</v>
      </c>
      <c r="I47" s="10">
        <f>9+9</f>
        <v>18</v>
      </c>
      <c r="J47" s="10">
        <f>1+1+2</f>
        <v>4</v>
      </c>
    </row>
    <row r="48" spans="1:10" ht="18.75" customHeight="1" x14ac:dyDescent="0.25">
      <c r="A48" s="32" t="s">
        <v>48</v>
      </c>
      <c r="B48" s="32"/>
      <c r="C48" s="32"/>
      <c r="D48" s="32"/>
      <c r="E48" s="32"/>
      <c r="F48" s="32"/>
    </row>
    <row r="49" spans="1:6" ht="16.5" customHeight="1" x14ac:dyDescent="0.25">
      <c r="A49" s="3" t="s">
        <v>49</v>
      </c>
      <c r="B49" s="3"/>
      <c r="C49" s="3"/>
      <c r="D49" s="3"/>
      <c r="E49" s="3"/>
      <c r="F49" s="3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sheetPr codeName="Sheet5">
    <tabColor theme="5" tint="-0.249977111117893"/>
  </sheetPr>
  <dimension ref="A1:J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25">
      <c r="A1" s="30" t="s">
        <v>50</v>
      </c>
      <c r="B1" s="30"/>
      <c r="C1" s="30"/>
      <c r="D1" s="30"/>
      <c r="E1" s="17" t="s">
        <v>52</v>
      </c>
    </row>
    <row r="2" spans="1:10" ht="15.75" thickBot="1" x14ac:dyDescent="0.3">
      <c r="A2" s="21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55.5" customHeight="1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2" t="s">
        <v>40</v>
      </c>
      <c r="B5" s="1" t="s">
        <v>22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x14ac:dyDescent="0.25">
      <c r="A6" s="2" t="s">
        <v>40</v>
      </c>
      <c r="B6" s="1" t="s">
        <v>24</v>
      </c>
      <c r="C6" s="10">
        <v>5</v>
      </c>
      <c r="D6" s="10">
        <v>4</v>
      </c>
      <c r="E6" s="10">
        <v>0</v>
      </c>
      <c r="F6" s="10">
        <f>1+2</f>
        <v>3</v>
      </c>
      <c r="G6" s="10">
        <f>3+1</f>
        <v>4</v>
      </c>
      <c r="H6" s="10">
        <v>0</v>
      </c>
      <c r="I6" s="10">
        <f>1+1</f>
        <v>2</v>
      </c>
      <c r="J6" s="10">
        <v>0</v>
      </c>
    </row>
    <row r="7" spans="1:10" x14ac:dyDescent="0.25">
      <c r="A7" s="2" t="s">
        <v>40</v>
      </c>
      <c r="B7" s="1" t="s">
        <v>25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spans="1:10" x14ac:dyDescent="0.25">
      <c r="A8" s="2" t="s">
        <v>40</v>
      </c>
      <c r="B8" s="1" t="s">
        <v>26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x14ac:dyDescent="0.25">
      <c r="A9" s="2" t="s">
        <v>40</v>
      </c>
      <c r="B9" s="1" t="s">
        <v>27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x14ac:dyDescent="0.25">
      <c r="A10" s="2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x14ac:dyDescent="0.25">
      <c r="A11" s="2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x14ac:dyDescent="0.25">
      <c r="A12" s="2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x14ac:dyDescent="0.25">
      <c r="A13" s="2" t="s">
        <v>41</v>
      </c>
      <c r="B13" s="1" t="s">
        <v>26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x14ac:dyDescent="0.25">
      <c r="A14" s="2" t="s">
        <v>41</v>
      </c>
      <c r="B14" s="1" t="s">
        <v>27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x14ac:dyDescent="0.25">
      <c r="A15" s="2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2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2" t="s">
        <v>42</v>
      </c>
      <c r="B17" s="1" t="s">
        <v>24</v>
      </c>
      <c r="C17" s="10">
        <v>14</v>
      </c>
      <c r="D17" s="10">
        <v>16</v>
      </c>
      <c r="E17" s="10">
        <v>0</v>
      </c>
      <c r="F17" s="10">
        <f>2+1</f>
        <v>3</v>
      </c>
      <c r="G17" s="10">
        <f>3+6</f>
        <v>9</v>
      </c>
      <c r="H17" s="10">
        <f>5+1</f>
        <v>6</v>
      </c>
      <c r="I17" s="10">
        <f>6+5</f>
        <v>11</v>
      </c>
      <c r="J17" s="10">
        <v>1</v>
      </c>
    </row>
    <row r="18" spans="1:10" x14ac:dyDescent="0.25">
      <c r="A18" s="2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2" t="s">
        <v>42</v>
      </c>
      <c r="B19" s="1" t="s">
        <v>26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1:10" x14ac:dyDescent="0.25">
      <c r="A20" s="2" t="s">
        <v>42</v>
      </c>
      <c r="B20" s="1" t="s">
        <v>27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25">
      <c r="A21" s="2" t="s">
        <v>43</v>
      </c>
      <c r="B21" s="1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x14ac:dyDescent="0.25">
      <c r="A22" s="2" t="s">
        <v>43</v>
      </c>
      <c r="B22" s="1" t="s">
        <v>22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25">
      <c r="A23" s="2" t="s">
        <v>43</v>
      </c>
      <c r="B23" s="1" t="s">
        <v>24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1:10" x14ac:dyDescent="0.25">
      <c r="A24" s="2" t="s">
        <v>43</v>
      </c>
      <c r="B24" s="1" t="s">
        <v>25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1:10" x14ac:dyDescent="0.25">
      <c r="A25" s="2" t="s">
        <v>43</v>
      </c>
      <c r="B25" s="1" t="s">
        <v>26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1:10" x14ac:dyDescent="0.25">
      <c r="A26" s="2" t="s">
        <v>43</v>
      </c>
      <c r="B26" s="1" t="s">
        <v>27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</row>
    <row r="27" spans="1:10" x14ac:dyDescent="0.25">
      <c r="A27" s="2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2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2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2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2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2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x14ac:dyDescent="0.25">
      <c r="A33" s="2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x14ac:dyDescent="0.25">
      <c r="A34" s="2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x14ac:dyDescent="0.25">
      <c r="A35" s="2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x14ac:dyDescent="0.25">
      <c r="A36" s="2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x14ac:dyDescent="0.25">
      <c r="A37" s="2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x14ac:dyDescent="0.25">
      <c r="A38" s="2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2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2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2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2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2" t="s">
        <v>47</v>
      </c>
      <c r="B43" s="1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1:10" x14ac:dyDescent="0.25">
      <c r="A44" s="2" t="s">
        <v>47</v>
      </c>
      <c r="B44" s="1" t="s">
        <v>24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1:10" x14ac:dyDescent="0.25">
      <c r="A45" s="2" t="s">
        <v>47</v>
      </c>
      <c r="B45" s="1" t="s">
        <v>25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1:10" x14ac:dyDescent="0.25">
      <c r="A46" s="2" t="s">
        <v>47</v>
      </c>
      <c r="B46" s="1" t="s">
        <v>26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1:10" x14ac:dyDescent="0.25">
      <c r="A47" s="2" t="s">
        <v>47</v>
      </c>
      <c r="B47" s="1" t="s">
        <v>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spans="1:10" x14ac:dyDescent="0.25">
      <c r="A48" s="3" t="s">
        <v>48</v>
      </c>
      <c r="B48" s="3"/>
      <c r="C48" s="3"/>
      <c r="D48" s="3"/>
      <c r="E48" s="3"/>
      <c r="F48" s="3"/>
    </row>
    <row r="49" spans="1:6" x14ac:dyDescent="0.25">
      <c r="A49" s="3" t="s">
        <v>49</v>
      </c>
      <c r="B49" s="3"/>
      <c r="C49" s="3"/>
      <c r="D49" s="3"/>
      <c r="E49" s="3"/>
      <c r="F49" s="3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53E28-BD73-4A90-B650-7AAAA2FF9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Kadian Outar (DCAS)</dc:creator>
  <cp:keywords/>
  <dc:description/>
  <cp:lastModifiedBy>Maria Ribar</cp:lastModifiedBy>
  <cp:revision/>
  <dcterms:created xsi:type="dcterms:W3CDTF">2023-10-05T21:32:01Z</dcterms:created>
  <dcterms:modified xsi:type="dcterms:W3CDTF">2025-10-07T18:24:34Z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Order">
    <vt:r8>986500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