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ycteachers-my.sharepoint.com/personal/mribar_adtrsnyc_org/Documents/DORIS/MUNICIPAL LIBRARY/OCTOBER 2025/"/>
    </mc:Choice>
  </mc:AlternateContent>
  <xr:revisionPtr revIDLastSave="0" documentId="8_{2C503295-E1AA-41FA-A646-0B9AC609A16B}" xr6:coauthVersionLast="47" xr6:coauthVersionMax="47" xr10:uidLastSave="{00000000-0000-0000-0000-000000000000}"/>
  <bookViews>
    <workbookView xWindow="28680" yWindow="-120" windowWidth="29040" windowHeight="15720" activeTab="3" xr2:uid="{8D5E495C-F524-465A-A4EB-80D9D4CCCCC9}"/>
  </bookViews>
  <sheets>
    <sheet name="Table A - # of Employees (#1)" sheetId="1" r:id="rId1"/>
    <sheet name="Table B - # of Promotions (#2)" sheetId="2" r:id="rId2"/>
    <sheet name="Table C - Term-Dept.(#3&amp;4)" sheetId="3" r:id="rId3"/>
    <sheet name=" Table D - Freq- FT(#5)" sheetId="6" r:id="rId4"/>
    <sheet name=" Table E  - Freq. PT(#5) " sheetId="5" r:id="rId5"/>
  </sheets>
  <definedNames>
    <definedName name="_xlnm._FilterDatabase" localSheetId="1" hidden="1">'Table B - # of Promotions (#2)'!$B$3:$F$3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5" l="1"/>
  <c r="H17" i="5"/>
  <c r="G17" i="5"/>
  <c r="F17" i="5"/>
  <c r="G6" i="5"/>
  <c r="I6" i="5"/>
  <c r="F6" i="5"/>
  <c r="I47" i="6"/>
  <c r="J47" i="6"/>
  <c r="H47" i="6"/>
  <c r="G47" i="6"/>
  <c r="F47" i="6"/>
  <c r="H46" i="6"/>
  <c r="G46" i="6"/>
  <c r="F46" i="6"/>
  <c r="I45" i="6"/>
  <c r="H45" i="6"/>
  <c r="G45" i="6"/>
  <c r="J26" i="6"/>
  <c r="I26" i="6"/>
  <c r="H26" i="6"/>
  <c r="G26" i="6"/>
  <c r="F26" i="6"/>
  <c r="I25" i="6"/>
  <c r="H25" i="6"/>
  <c r="G25" i="6"/>
  <c r="F25" i="6"/>
  <c r="J25" i="6"/>
  <c r="H19" i="6"/>
  <c r="J19" i="6"/>
  <c r="H13" i="6"/>
  <c r="I13" i="6"/>
  <c r="F13" i="6"/>
  <c r="I14" i="6"/>
  <c r="J14" i="6"/>
  <c r="H14" i="6"/>
  <c r="G14" i="6"/>
  <c r="F14" i="6"/>
  <c r="I9" i="6"/>
  <c r="J9" i="6"/>
  <c r="F9" i="6"/>
  <c r="H8" i="6"/>
  <c r="F8" i="6"/>
  <c r="J8" i="6"/>
  <c r="H7" i="6"/>
  <c r="B6" i="1"/>
</calcChain>
</file>

<file path=xl/sharedStrings.xml><?xml version="1.0" encoding="utf-8"?>
<sst xmlns="http://schemas.openxmlformats.org/spreadsheetml/2006/main" count="283" uniqueCount="76">
  <si>
    <t>Table A:  # of New Employees</t>
  </si>
  <si>
    <t>New Employee Status</t>
  </si>
  <si>
    <t>Total</t>
  </si>
  <si>
    <t>Part-Time</t>
  </si>
  <si>
    <t>Full-Time</t>
  </si>
  <si>
    <t>Table B: # of Promotions</t>
  </si>
  <si>
    <t>Employees</t>
  </si>
  <si>
    <t>New Title Description</t>
  </si>
  <si>
    <t>Old Title Description</t>
  </si>
  <si>
    <t>New Assignment Level</t>
  </si>
  <si>
    <t>Prior Assignment Level</t>
  </si>
  <si>
    <t>Change in Pay</t>
  </si>
  <si>
    <t>Employee #1</t>
  </si>
  <si>
    <t>00</t>
  </si>
  <si>
    <t>Employee #2</t>
  </si>
  <si>
    <t>Employee #3</t>
  </si>
  <si>
    <t>*Each row is for an individual employee</t>
  </si>
  <si>
    <t>Table C: Terminations and Departures</t>
  </si>
  <si>
    <t>EE0-4 Salary Band (Annual Salary)</t>
  </si>
  <si>
    <t>Number of Terminations</t>
  </si>
  <si>
    <t>Number of Voluntary Departures</t>
  </si>
  <si>
    <t>&lt; $24,999</t>
  </si>
  <si>
    <t>$25,000 - $32,999</t>
  </si>
  <si>
    <t>x</t>
  </si>
  <si>
    <t>$33,000 - $42,999</t>
  </si>
  <si>
    <t>$43,000 - $54,999</t>
  </si>
  <si>
    <t>$55,000 - $69,999</t>
  </si>
  <si>
    <t>&gt; $70,000</t>
  </si>
  <si>
    <t>Table D: Frequency - Full-Time Staff</t>
  </si>
  <si>
    <t>EEO-4 Job Category</t>
  </si>
  <si>
    <t xml:space="preserve">GENDER </t>
  </si>
  <si>
    <t>RACE/ETHNICITY</t>
  </si>
  <si>
    <t># Female</t>
  </si>
  <si>
    <t xml:space="preserve"> # Male</t>
  </si>
  <si>
    <t># Non-Binary*</t>
  </si>
  <si>
    <t># Hispanic</t>
  </si>
  <si>
    <t># Asian</t>
  </si>
  <si>
    <t># Black</t>
  </si>
  <si>
    <t># White</t>
  </si>
  <si>
    <t xml:space="preserve"># SOR (Some Other Race = American Indian, Two+, Unknown / I choose not to disclose) </t>
  </si>
  <si>
    <t>ADMINISTRATIVE SUPPORT</t>
  </si>
  <si>
    <t>OFFICIALS AND ADMINISTRATORS</t>
  </si>
  <si>
    <t>PARA-PROFESSIONALS</t>
  </si>
  <si>
    <t>PROFESSIONALS</t>
  </si>
  <si>
    <t>PROTECTIVE SERVICE</t>
  </si>
  <si>
    <t>SERVICE AND MAINTENANCE</t>
  </si>
  <si>
    <t>SKILLED CRAFT</t>
  </si>
  <si>
    <t>TECHNICIANS</t>
  </si>
  <si>
    <t>* Non-Binary and Other are not captured in CEEDS.</t>
  </si>
  <si>
    <t>**Some Other Race = American Indian, Two+, Unknown/I choose not to disclose</t>
  </si>
  <si>
    <t>Table E: Frequency - Part-Time/Seasonal Staff</t>
  </si>
  <si>
    <t xml:space="preserve">Teachers' Retirement System of the City of New York </t>
  </si>
  <si>
    <t>REPORTING YEAR 2025</t>
  </si>
  <si>
    <t>Employee #4</t>
  </si>
  <si>
    <t>Employee #5</t>
  </si>
  <si>
    <t>Employee #6</t>
  </si>
  <si>
    <t>Employee #7</t>
  </si>
  <si>
    <t>Employee #8</t>
  </si>
  <si>
    <t>Employee #9</t>
  </si>
  <si>
    <t>ADMINISTRATIVE RETIREMENTS BEN</t>
  </si>
  <si>
    <t>PUBLIC RECORDS OFFICER</t>
  </si>
  <si>
    <t>COMMUNITY ASSOCIATE</t>
  </si>
  <si>
    <t>ASSISTANT RETIREMENT BENEFITS</t>
  </si>
  <si>
    <t>EXECUTIVE AGENCY COUNSEL</t>
  </si>
  <si>
    <t>AGENCY ATTORNEY</t>
  </si>
  <si>
    <t>04</t>
  </si>
  <si>
    <t>ASSOCIATE RETIREMENT BENEFITS</t>
  </si>
  <si>
    <t>01</t>
  </si>
  <si>
    <t>COMPUTER ASSOC (SOFTWARE)</t>
  </si>
  <si>
    <t>CYBER SECURITY ANALYST</t>
  </si>
  <si>
    <t>COLLEGE AIDE - ASSIGNMENT LEVE</t>
  </si>
  <si>
    <t>02</t>
  </si>
  <si>
    <t>COLLEGE AIDE (ALL CITY DEPTS)</t>
  </si>
  <si>
    <t>PRINCIPAL ADMINISTRATIVE ASSOC</t>
  </si>
  <si>
    <t>CLERICAL ASSOCIATE</t>
  </si>
  <si>
    <t xml:space="preserve">Increase of the Hourly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</si>
</sst>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indexed="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0" xfId="0" applyFont="1"/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44" fontId="10" fillId="0" borderId="1" xfId="1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wrapText="1"/>
    </xf>
    <xf numFmtId="44" fontId="10" fillId="2" borderId="1" xfId="1" applyFont="1" applyFill="1" applyBorder="1" applyAlignment="1">
      <alignment wrapText="1"/>
    </xf>
    <xf numFmtId="0" fontId="7" fillId="2" borderId="0" xfId="0" applyFont="1" applyFill="1"/>
    <xf numFmtId="0" fontId="2" fillId="0" borderId="0" xfId="0" applyFont="1" applyAlignment="1">
      <alignment horizontal="left" vertical="center"/>
    </xf>
    <xf numFmtId="1" fontId="7" fillId="0" borderId="1" xfId="2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814A-F1EE-48CC-891A-E4BAEBB66E3E}">
  <sheetPr codeName="Sheet1"/>
  <dimension ref="A1:C37"/>
  <sheetViews>
    <sheetView workbookViewId="0">
      <selection activeCell="B12" sqref="B12"/>
    </sheetView>
  </sheetViews>
  <sheetFormatPr defaultRowHeight="15" x14ac:dyDescent="0.25"/>
  <cols>
    <col min="1" max="1" width="31.85546875" style="6" customWidth="1"/>
    <col min="2" max="2" width="16" style="5" customWidth="1"/>
    <col min="3" max="3" width="29.7109375" customWidth="1"/>
  </cols>
  <sheetData>
    <row r="1" spans="1:3" ht="27.75" customHeight="1" x14ac:dyDescent="0.25">
      <c r="A1" s="30" t="s">
        <v>0</v>
      </c>
      <c r="B1" s="30"/>
      <c r="C1" s="17" t="s">
        <v>52</v>
      </c>
    </row>
    <row r="2" spans="1:3" ht="30" x14ac:dyDescent="0.25">
      <c r="A2" s="16" t="s">
        <v>51</v>
      </c>
    </row>
    <row r="3" spans="1:3" x14ac:dyDescent="0.25">
      <c r="A3" s="24" t="s">
        <v>1</v>
      </c>
      <c r="B3" s="25" t="s">
        <v>2</v>
      </c>
    </row>
    <row r="4" spans="1:3" x14ac:dyDescent="0.25">
      <c r="A4" s="7" t="s">
        <v>3</v>
      </c>
      <c r="B4" s="11">
        <v>36</v>
      </c>
    </row>
    <row r="5" spans="1:3" x14ac:dyDescent="0.25">
      <c r="A5" s="7" t="s">
        <v>4</v>
      </c>
      <c r="B5" s="11">
        <v>17</v>
      </c>
    </row>
    <row r="6" spans="1:3" x14ac:dyDescent="0.25">
      <c r="A6" s="4" t="s">
        <v>2</v>
      </c>
      <c r="B6" s="14">
        <f>B4+B5</f>
        <v>53</v>
      </c>
    </row>
    <row r="37" ht="1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1761-0294-4B34-85F5-A28D20A6D685}">
  <sheetPr codeName="Sheet2">
    <tabColor theme="5" tint="0.79998168889431442"/>
  </sheetPr>
  <dimension ref="A1:G14"/>
  <sheetViews>
    <sheetView workbookViewId="0">
      <selection activeCell="F3" sqref="A3:F3"/>
    </sheetView>
  </sheetViews>
  <sheetFormatPr defaultRowHeight="15" x14ac:dyDescent="0.25"/>
  <cols>
    <col min="1" max="1" width="15.85546875" customWidth="1"/>
    <col min="2" max="2" width="21.5703125" style="6" customWidth="1"/>
    <col min="3" max="3" width="25.7109375" style="6" customWidth="1"/>
    <col min="4" max="4" width="11" style="6" customWidth="1"/>
    <col min="5" max="5" width="11.7109375" style="6" customWidth="1"/>
    <col min="6" max="6" width="12.5703125" style="6" customWidth="1"/>
    <col min="7" max="7" width="23.7109375" bestFit="1" customWidth="1"/>
  </cols>
  <sheetData>
    <row r="1" spans="1:7" ht="27.75" customHeight="1" x14ac:dyDescent="0.25">
      <c r="A1" s="30" t="s">
        <v>5</v>
      </c>
      <c r="B1" s="30"/>
      <c r="C1" s="17" t="s">
        <v>52</v>
      </c>
    </row>
    <row r="2" spans="1:7" ht="15.75" thickBot="1" x14ac:dyDescent="0.3">
      <c r="A2" s="15" t="s">
        <v>51</v>
      </c>
    </row>
    <row r="3" spans="1:7" ht="39.75" thickTop="1" x14ac:dyDescent="0.25">
      <c r="A3" s="29" t="s">
        <v>6</v>
      </c>
      <c r="B3" s="29" t="s">
        <v>7</v>
      </c>
      <c r="C3" s="29" t="s">
        <v>8</v>
      </c>
      <c r="D3" s="29" t="s">
        <v>9</v>
      </c>
      <c r="E3" s="29" t="s">
        <v>10</v>
      </c>
      <c r="F3" s="29" t="s">
        <v>11</v>
      </c>
    </row>
    <row r="4" spans="1:7" ht="46.5" customHeight="1" x14ac:dyDescent="0.25">
      <c r="A4" s="12" t="s">
        <v>12</v>
      </c>
      <c r="B4" s="12" t="s">
        <v>59</v>
      </c>
      <c r="C4" s="12" t="s">
        <v>60</v>
      </c>
      <c r="D4" s="12" t="s">
        <v>13</v>
      </c>
      <c r="E4" s="12" t="s">
        <v>13</v>
      </c>
      <c r="F4" s="13">
        <v>5054</v>
      </c>
    </row>
    <row r="5" spans="1:7" ht="30" x14ac:dyDescent="0.25">
      <c r="A5" s="12" t="s">
        <v>14</v>
      </c>
      <c r="B5" s="12" t="s">
        <v>61</v>
      </c>
      <c r="C5" s="12" t="s">
        <v>62</v>
      </c>
      <c r="D5" s="12" t="s">
        <v>13</v>
      </c>
      <c r="E5" s="12" t="s">
        <v>13</v>
      </c>
      <c r="F5" s="13">
        <v>10672</v>
      </c>
    </row>
    <row r="6" spans="1:7" ht="30" x14ac:dyDescent="0.25">
      <c r="A6" s="12" t="s">
        <v>15</v>
      </c>
      <c r="B6" s="12" t="s">
        <v>61</v>
      </c>
      <c r="C6" s="12" t="s">
        <v>62</v>
      </c>
      <c r="D6" s="12" t="s">
        <v>13</v>
      </c>
      <c r="E6" s="12" t="s">
        <v>13</v>
      </c>
      <c r="F6" s="13">
        <v>2000</v>
      </c>
    </row>
    <row r="7" spans="1:7" ht="30" x14ac:dyDescent="0.25">
      <c r="A7" s="12" t="s">
        <v>53</v>
      </c>
      <c r="B7" s="12" t="s">
        <v>63</v>
      </c>
      <c r="C7" s="12" t="s">
        <v>64</v>
      </c>
      <c r="D7" s="12" t="s">
        <v>13</v>
      </c>
      <c r="E7" s="12" t="s">
        <v>65</v>
      </c>
      <c r="F7" s="13">
        <v>16011</v>
      </c>
    </row>
    <row r="8" spans="1:7" ht="30" x14ac:dyDescent="0.25">
      <c r="A8" s="12" t="s">
        <v>54</v>
      </c>
      <c r="B8" s="12" t="s">
        <v>66</v>
      </c>
      <c r="C8" s="12" t="s">
        <v>62</v>
      </c>
      <c r="D8" s="12" t="s">
        <v>67</v>
      </c>
      <c r="E8" s="12" t="s">
        <v>13</v>
      </c>
      <c r="F8" s="13">
        <v>1867</v>
      </c>
    </row>
    <row r="9" spans="1:7" ht="30" x14ac:dyDescent="0.25">
      <c r="A9" s="12" t="s">
        <v>55</v>
      </c>
      <c r="B9" s="12" t="s">
        <v>68</v>
      </c>
      <c r="C9" s="12" t="s">
        <v>69</v>
      </c>
      <c r="D9" s="12" t="s">
        <v>67</v>
      </c>
      <c r="E9" s="12" t="s">
        <v>67</v>
      </c>
      <c r="F9" s="13">
        <v>7900</v>
      </c>
    </row>
    <row r="10" spans="1:7" ht="30" x14ac:dyDescent="0.25">
      <c r="A10" s="12" t="s">
        <v>56</v>
      </c>
      <c r="B10" s="12" t="s">
        <v>69</v>
      </c>
      <c r="C10" s="12" t="s">
        <v>70</v>
      </c>
      <c r="D10" s="12" t="s">
        <v>67</v>
      </c>
      <c r="E10" s="12" t="s">
        <v>71</v>
      </c>
      <c r="F10" s="13">
        <v>39288.480000000003</v>
      </c>
    </row>
    <row r="11" spans="1:7" ht="30" x14ac:dyDescent="0.25">
      <c r="A11" s="18" t="s">
        <v>57</v>
      </c>
      <c r="B11" s="18" t="s">
        <v>70</v>
      </c>
      <c r="C11" s="18" t="s">
        <v>72</v>
      </c>
      <c r="D11" s="18" t="s">
        <v>71</v>
      </c>
      <c r="E11" s="18" t="s">
        <v>67</v>
      </c>
      <c r="F11" s="19">
        <v>1.0399999999999991</v>
      </c>
      <c r="G11" s="20" t="s">
        <v>75</v>
      </c>
    </row>
    <row r="12" spans="1:7" ht="45" x14ac:dyDescent="0.25">
      <c r="A12" s="12" t="s">
        <v>58</v>
      </c>
      <c r="B12" s="12" t="s">
        <v>73</v>
      </c>
      <c r="C12" s="12" t="s">
        <v>74</v>
      </c>
      <c r="D12" s="12" t="s">
        <v>71</v>
      </c>
      <c r="E12" s="12" t="s">
        <v>65</v>
      </c>
      <c r="F12" s="13">
        <v>5500</v>
      </c>
    </row>
    <row r="14" spans="1:7" ht="19.5" customHeight="1" x14ac:dyDescent="0.25">
      <c r="A14" s="31" t="s">
        <v>16</v>
      </c>
      <c r="B14" s="31"/>
    </row>
  </sheetData>
  <autoFilter ref="B3:F3" xr:uid="{24411761-0294-4B34-85F5-A28D20A6D685}"/>
  <mergeCells count="2">
    <mergeCell ref="A14:B14"/>
    <mergeCell ref="A1:B1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D9DA-9071-4792-B0D8-449B385D3ED8}">
  <sheetPr codeName="Sheet3">
    <tabColor theme="8" tint="0.39997558519241921"/>
  </sheetPr>
  <dimension ref="A1:C9"/>
  <sheetViews>
    <sheetView workbookViewId="0">
      <selection activeCell="C3" sqref="A3:C3"/>
    </sheetView>
  </sheetViews>
  <sheetFormatPr defaultRowHeight="15" x14ac:dyDescent="0.25"/>
  <cols>
    <col min="1" max="1" width="20.42578125" customWidth="1"/>
    <col min="2" max="2" width="29" style="5" customWidth="1"/>
    <col min="3" max="3" width="21.5703125" style="5" customWidth="1"/>
  </cols>
  <sheetData>
    <row r="1" spans="1:3" ht="21" x14ac:dyDescent="0.25">
      <c r="A1" s="17" t="s">
        <v>17</v>
      </c>
      <c r="B1" s="9"/>
      <c r="C1" s="17" t="s">
        <v>52</v>
      </c>
    </row>
    <row r="2" spans="1:3" x14ac:dyDescent="0.25">
      <c r="A2" s="21" t="s">
        <v>51</v>
      </c>
    </row>
    <row r="3" spans="1:3" ht="30" x14ac:dyDescent="0.25">
      <c r="A3" s="26" t="s">
        <v>18</v>
      </c>
      <c r="B3" s="27" t="s">
        <v>19</v>
      </c>
      <c r="C3" s="27" t="s">
        <v>20</v>
      </c>
    </row>
    <row r="4" spans="1:3" x14ac:dyDescent="0.25">
      <c r="A4" s="1" t="s">
        <v>21</v>
      </c>
      <c r="B4" s="11">
        <v>0</v>
      </c>
      <c r="C4" s="11">
        <v>0</v>
      </c>
    </row>
    <row r="5" spans="1:3" x14ac:dyDescent="0.25">
      <c r="A5" s="1" t="s">
        <v>22</v>
      </c>
      <c r="B5" s="11">
        <v>0</v>
      </c>
      <c r="C5" s="11">
        <v>0</v>
      </c>
    </row>
    <row r="6" spans="1:3" x14ac:dyDescent="0.25">
      <c r="A6" s="1" t="s">
        <v>24</v>
      </c>
      <c r="B6" s="11">
        <v>1</v>
      </c>
      <c r="C6" s="11">
        <v>29</v>
      </c>
    </row>
    <row r="7" spans="1:3" x14ac:dyDescent="0.25">
      <c r="A7" s="1" t="s">
        <v>25</v>
      </c>
      <c r="B7" s="11">
        <v>0</v>
      </c>
      <c r="C7" s="11">
        <v>0</v>
      </c>
    </row>
    <row r="8" spans="1:3" x14ac:dyDescent="0.25">
      <c r="A8" s="1" t="s">
        <v>26</v>
      </c>
      <c r="B8" s="11">
        <v>0</v>
      </c>
      <c r="C8" s="11">
        <v>8</v>
      </c>
    </row>
    <row r="9" spans="1:3" x14ac:dyDescent="0.25">
      <c r="A9" s="1" t="s">
        <v>27</v>
      </c>
      <c r="B9" s="11">
        <v>0</v>
      </c>
      <c r="C9" s="11">
        <v>11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2363-CA55-46A9-AD37-0EE515D2204E}">
  <sheetPr codeName="Sheet4">
    <tabColor rgb="FFFF0000"/>
  </sheetPr>
  <dimension ref="A1:J49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5" x14ac:dyDescent="0.25"/>
  <cols>
    <col min="1" max="1" width="24.5703125" style="6" customWidth="1"/>
    <col min="2" max="2" width="26.42578125" customWidth="1"/>
    <col min="4" max="4" width="8.140625" customWidth="1"/>
    <col min="5" max="5" width="13.140625" customWidth="1"/>
    <col min="6" max="6" width="10.42578125" customWidth="1"/>
    <col min="7" max="7" width="7.85546875" customWidth="1"/>
    <col min="8" max="8" width="7" customWidth="1"/>
    <col min="10" max="10" width="14.140625" customWidth="1"/>
  </cols>
  <sheetData>
    <row r="1" spans="1:10" ht="30" customHeight="1" x14ac:dyDescent="0.25">
      <c r="A1" s="30" t="s">
        <v>28</v>
      </c>
      <c r="B1" s="30"/>
      <c r="C1" s="17" t="s">
        <v>52</v>
      </c>
    </row>
    <row r="2" spans="1:10" ht="45.75" thickBot="1" x14ac:dyDescent="0.3">
      <c r="A2" s="16" t="s">
        <v>51</v>
      </c>
    </row>
    <row r="3" spans="1:10" ht="15" customHeight="1" thickBot="1" x14ac:dyDescent="0.3">
      <c r="A3" s="36" t="s">
        <v>29</v>
      </c>
      <c r="B3" s="38" t="s">
        <v>18</v>
      </c>
      <c r="C3" s="39" t="s">
        <v>30</v>
      </c>
      <c r="D3" s="40"/>
      <c r="E3" s="41"/>
      <c r="F3" s="33" t="s">
        <v>31</v>
      </c>
      <c r="G3" s="34"/>
      <c r="H3" s="34"/>
      <c r="I3" s="34"/>
      <c r="J3" s="35"/>
    </row>
    <row r="4" spans="1:10" ht="105" x14ac:dyDescent="0.25">
      <c r="A4" s="37"/>
      <c r="B4" s="37"/>
      <c r="C4" s="28" t="s">
        <v>32</v>
      </c>
      <c r="D4" s="28" t="s">
        <v>33</v>
      </c>
      <c r="E4" s="28" t="s">
        <v>34</v>
      </c>
      <c r="F4" s="28" t="s">
        <v>35</v>
      </c>
      <c r="G4" s="28" t="s">
        <v>36</v>
      </c>
      <c r="H4" s="28" t="s">
        <v>37</v>
      </c>
      <c r="I4" s="28" t="s">
        <v>38</v>
      </c>
      <c r="J4" s="28" t="s">
        <v>39</v>
      </c>
    </row>
    <row r="5" spans="1:10" ht="24.75" customHeight="1" x14ac:dyDescent="0.25">
      <c r="A5" s="8" t="s">
        <v>40</v>
      </c>
      <c r="B5" s="1" t="s">
        <v>22</v>
      </c>
      <c r="C5" s="10">
        <v>1</v>
      </c>
      <c r="D5" s="10">
        <v>0</v>
      </c>
      <c r="E5" s="10">
        <v>0</v>
      </c>
      <c r="F5" s="10">
        <v>1</v>
      </c>
      <c r="G5" s="10">
        <v>0</v>
      </c>
      <c r="H5" s="10">
        <v>0</v>
      </c>
      <c r="I5" s="10">
        <v>0</v>
      </c>
      <c r="J5" s="10">
        <v>0</v>
      </c>
    </row>
    <row r="6" spans="1:10" ht="30" x14ac:dyDescent="0.25">
      <c r="A6" s="8" t="s">
        <v>40</v>
      </c>
      <c r="B6" s="1" t="s">
        <v>24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</row>
    <row r="7" spans="1:10" ht="30" x14ac:dyDescent="0.25">
      <c r="A7" s="8" t="s">
        <v>40</v>
      </c>
      <c r="B7" s="1" t="s">
        <v>25</v>
      </c>
      <c r="C7" s="10">
        <v>3</v>
      </c>
      <c r="D7" s="10">
        <v>2</v>
      </c>
      <c r="E7" s="10">
        <v>1</v>
      </c>
      <c r="F7" s="10">
        <v>1</v>
      </c>
      <c r="G7" s="10">
        <v>0</v>
      </c>
      <c r="H7" s="10">
        <f>2+1</f>
        <v>3</v>
      </c>
      <c r="I7" s="10">
        <v>1</v>
      </c>
      <c r="J7" s="10">
        <v>1</v>
      </c>
    </row>
    <row r="8" spans="1:10" ht="30" x14ac:dyDescent="0.25">
      <c r="A8" s="8" t="s">
        <v>40</v>
      </c>
      <c r="B8" s="1" t="s">
        <v>26</v>
      </c>
      <c r="C8" s="10">
        <v>12</v>
      </c>
      <c r="D8" s="10">
        <v>3</v>
      </c>
      <c r="E8" s="10">
        <v>0</v>
      </c>
      <c r="F8" s="10">
        <f>5+1</f>
        <v>6</v>
      </c>
      <c r="G8" s="10">
        <v>0</v>
      </c>
      <c r="H8" s="10">
        <f>4+2</f>
        <v>6</v>
      </c>
      <c r="I8" s="10">
        <v>0</v>
      </c>
      <c r="J8" s="10">
        <f>3</f>
        <v>3</v>
      </c>
    </row>
    <row r="9" spans="1:10" ht="30" x14ac:dyDescent="0.25">
      <c r="A9" s="8" t="s">
        <v>40</v>
      </c>
      <c r="B9" s="1" t="s">
        <v>27</v>
      </c>
      <c r="C9" s="10">
        <v>12</v>
      </c>
      <c r="D9" s="10">
        <v>3</v>
      </c>
      <c r="E9" s="10">
        <v>0</v>
      </c>
      <c r="F9" s="10">
        <f>2+3</f>
        <v>5</v>
      </c>
      <c r="G9" s="10">
        <v>2</v>
      </c>
      <c r="H9" s="10">
        <v>4</v>
      </c>
      <c r="I9" s="10">
        <f>1+1</f>
        <v>2</v>
      </c>
      <c r="J9" s="10">
        <f>2</f>
        <v>2</v>
      </c>
    </row>
    <row r="10" spans="1:10" ht="30" x14ac:dyDescent="0.25">
      <c r="A10" s="8" t="s">
        <v>41</v>
      </c>
      <c r="B10" s="1" t="s">
        <v>21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1:10" ht="30" x14ac:dyDescent="0.25">
      <c r="A11" s="8" t="s">
        <v>41</v>
      </c>
      <c r="B11" s="1" t="s">
        <v>22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</row>
    <row r="12" spans="1:10" ht="30" x14ac:dyDescent="0.25">
      <c r="A12" s="8" t="s">
        <v>41</v>
      </c>
      <c r="B12" s="1" t="s">
        <v>25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1:10" ht="30" x14ac:dyDescent="0.25">
      <c r="A13" s="8" t="s">
        <v>41</v>
      </c>
      <c r="B13" s="1" t="s">
        <v>26</v>
      </c>
      <c r="C13" s="10">
        <v>4</v>
      </c>
      <c r="D13" s="10">
        <v>2</v>
      </c>
      <c r="E13" s="10">
        <v>0</v>
      </c>
      <c r="F13" s="10">
        <f>1</f>
        <v>1</v>
      </c>
      <c r="G13" s="10">
        <v>0</v>
      </c>
      <c r="H13" s="10">
        <f>1</f>
        <v>1</v>
      </c>
      <c r="I13" s="10">
        <f>2</f>
        <v>2</v>
      </c>
      <c r="J13" s="10">
        <v>2</v>
      </c>
    </row>
    <row r="14" spans="1:10" ht="30" x14ac:dyDescent="0.25">
      <c r="A14" s="8" t="s">
        <v>41</v>
      </c>
      <c r="B14" s="1" t="s">
        <v>27</v>
      </c>
      <c r="C14" s="10">
        <v>60</v>
      </c>
      <c r="D14" s="10">
        <v>57</v>
      </c>
      <c r="E14" s="10" t="s">
        <v>23</v>
      </c>
      <c r="F14" s="10">
        <f>8+8</f>
        <v>16</v>
      </c>
      <c r="G14" s="10">
        <f>3+16</f>
        <v>19</v>
      </c>
      <c r="H14" s="10">
        <f>23+4</f>
        <v>27</v>
      </c>
      <c r="I14" s="10">
        <f>20+23</f>
        <v>43</v>
      </c>
      <c r="J14" s="10">
        <f>6+6</f>
        <v>12</v>
      </c>
    </row>
    <row r="15" spans="1:10" x14ac:dyDescent="0.25">
      <c r="A15" s="8" t="s">
        <v>42</v>
      </c>
      <c r="B15" s="1" t="s">
        <v>21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spans="1:10" x14ac:dyDescent="0.25">
      <c r="A16" s="8" t="s">
        <v>42</v>
      </c>
      <c r="B16" s="1" t="s">
        <v>22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x14ac:dyDescent="0.25">
      <c r="A17" s="8" t="s">
        <v>42</v>
      </c>
      <c r="B17" s="1" t="s">
        <v>24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1:10" x14ac:dyDescent="0.25">
      <c r="A18" s="8" t="s">
        <v>42</v>
      </c>
      <c r="B18" s="1" t="s">
        <v>25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</row>
    <row r="19" spans="1:10" x14ac:dyDescent="0.25">
      <c r="A19" s="8" t="s">
        <v>42</v>
      </c>
      <c r="B19" s="1" t="s">
        <v>26</v>
      </c>
      <c r="C19" s="10">
        <v>3</v>
      </c>
      <c r="D19" s="10">
        <v>2</v>
      </c>
      <c r="E19" s="10">
        <v>0</v>
      </c>
      <c r="F19" s="10">
        <v>1</v>
      </c>
      <c r="G19" s="10">
        <v>0</v>
      </c>
      <c r="H19" s="10">
        <f>1+1</f>
        <v>2</v>
      </c>
      <c r="I19" s="10">
        <v>0</v>
      </c>
      <c r="J19" s="10">
        <f>1+1</f>
        <v>2</v>
      </c>
    </row>
    <row r="20" spans="1:10" x14ac:dyDescent="0.25">
      <c r="A20" s="8" t="s">
        <v>42</v>
      </c>
      <c r="B20" s="1" t="s">
        <v>27</v>
      </c>
      <c r="C20" s="10">
        <v>2</v>
      </c>
      <c r="D20" s="10">
        <v>0</v>
      </c>
      <c r="E20" s="10">
        <v>0</v>
      </c>
      <c r="F20" s="10">
        <v>0</v>
      </c>
      <c r="G20" s="10">
        <v>0</v>
      </c>
      <c r="H20" s="10">
        <v>1</v>
      </c>
      <c r="I20" s="10">
        <v>1</v>
      </c>
      <c r="J20" s="10">
        <v>0</v>
      </c>
    </row>
    <row r="21" spans="1:10" x14ac:dyDescent="0.25">
      <c r="A21" s="8" t="s">
        <v>43</v>
      </c>
      <c r="B21" s="1" t="s">
        <v>21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</row>
    <row r="22" spans="1:10" x14ac:dyDescent="0.25">
      <c r="A22" s="8" t="s">
        <v>43</v>
      </c>
      <c r="B22" s="1" t="s">
        <v>22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</row>
    <row r="23" spans="1:10" x14ac:dyDescent="0.25">
      <c r="A23" s="8" t="s">
        <v>43</v>
      </c>
      <c r="B23" s="1" t="s">
        <v>24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</row>
    <row r="24" spans="1:10" x14ac:dyDescent="0.25">
      <c r="A24" s="8" t="s">
        <v>43</v>
      </c>
      <c r="B24" s="1" t="s">
        <v>25</v>
      </c>
      <c r="C24" s="10">
        <v>0</v>
      </c>
      <c r="D24" s="10">
        <v>0.01</v>
      </c>
      <c r="E24" s="10">
        <v>0</v>
      </c>
      <c r="F24" s="10">
        <v>0</v>
      </c>
      <c r="G24" s="10">
        <v>0</v>
      </c>
      <c r="H24" s="10">
        <v>1</v>
      </c>
      <c r="I24" s="10">
        <v>0</v>
      </c>
      <c r="J24" s="10">
        <v>0</v>
      </c>
    </row>
    <row r="25" spans="1:10" x14ac:dyDescent="0.25">
      <c r="A25" s="8" t="s">
        <v>43</v>
      </c>
      <c r="B25" s="1" t="s">
        <v>26</v>
      </c>
      <c r="C25" s="10">
        <v>22</v>
      </c>
      <c r="D25" s="10">
        <v>8</v>
      </c>
      <c r="E25" s="10">
        <v>1</v>
      </c>
      <c r="F25" s="10">
        <f>1+1</f>
        <v>2</v>
      </c>
      <c r="G25" s="10">
        <f>3+2</f>
        <v>5</v>
      </c>
      <c r="H25" s="10">
        <f>9+1+3</f>
        <v>13</v>
      </c>
      <c r="I25" s="10">
        <f>5+2</f>
        <v>7</v>
      </c>
      <c r="J25" s="10">
        <f>4</f>
        <v>4</v>
      </c>
    </row>
    <row r="26" spans="1:10" x14ac:dyDescent="0.25">
      <c r="A26" s="8" t="s">
        <v>43</v>
      </c>
      <c r="B26" s="1" t="s">
        <v>27</v>
      </c>
      <c r="C26" s="10">
        <v>54</v>
      </c>
      <c r="D26" s="10">
        <v>35</v>
      </c>
      <c r="E26" s="10">
        <v>1</v>
      </c>
      <c r="F26" s="10">
        <f>4+3</f>
        <v>7</v>
      </c>
      <c r="G26" s="10">
        <f>21+10</f>
        <v>31</v>
      </c>
      <c r="H26" s="10">
        <f>9+8</f>
        <v>17</v>
      </c>
      <c r="I26" s="10">
        <f>12+10</f>
        <v>22</v>
      </c>
      <c r="J26" s="10">
        <f>8+4+1</f>
        <v>13</v>
      </c>
    </row>
    <row r="27" spans="1:10" x14ac:dyDescent="0.25">
      <c r="A27" s="8" t="s">
        <v>44</v>
      </c>
      <c r="B27" s="1" t="s">
        <v>21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</row>
    <row r="28" spans="1:10" x14ac:dyDescent="0.25">
      <c r="A28" s="8" t="s">
        <v>44</v>
      </c>
      <c r="B28" s="1" t="s">
        <v>22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</row>
    <row r="29" spans="1:10" x14ac:dyDescent="0.25">
      <c r="A29" s="8" t="s">
        <v>44</v>
      </c>
      <c r="B29" s="1" t="s">
        <v>24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</row>
    <row r="30" spans="1:10" x14ac:dyDescent="0.25">
      <c r="A30" s="8" t="s">
        <v>44</v>
      </c>
      <c r="B30" s="1" t="s">
        <v>25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</row>
    <row r="31" spans="1:10" x14ac:dyDescent="0.25">
      <c r="A31" s="8" t="s">
        <v>44</v>
      </c>
      <c r="B31" s="1" t="s">
        <v>26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</row>
    <row r="32" spans="1:10" x14ac:dyDescent="0.25">
      <c r="A32" s="8" t="s">
        <v>44</v>
      </c>
      <c r="B32" s="1" t="s">
        <v>27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</row>
    <row r="33" spans="1:10" ht="30" x14ac:dyDescent="0.25">
      <c r="A33" s="8" t="s">
        <v>45</v>
      </c>
      <c r="B33" s="1" t="s">
        <v>21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</row>
    <row r="34" spans="1:10" ht="30" x14ac:dyDescent="0.25">
      <c r="A34" s="8" t="s">
        <v>45</v>
      </c>
      <c r="B34" s="1" t="s">
        <v>22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</row>
    <row r="35" spans="1:10" ht="30" x14ac:dyDescent="0.25">
      <c r="A35" s="8" t="s">
        <v>45</v>
      </c>
      <c r="B35" s="1" t="s">
        <v>24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</row>
    <row r="36" spans="1:10" ht="30" x14ac:dyDescent="0.25">
      <c r="A36" s="8" t="s">
        <v>45</v>
      </c>
      <c r="B36" s="1" t="s">
        <v>25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</row>
    <row r="37" spans="1:10" ht="30" x14ac:dyDescent="0.25">
      <c r="A37" s="8" t="s">
        <v>45</v>
      </c>
      <c r="B37" s="1" t="s">
        <v>26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</row>
    <row r="38" spans="1:10" ht="30" x14ac:dyDescent="0.25">
      <c r="A38" s="8" t="s">
        <v>45</v>
      </c>
      <c r="B38" s="1" t="s">
        <v>27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</row>
    <row r="39" spans="1:10" x14ac:dyDescent="0.25">
      <c r="A39" s="8" t="s">
        <v>46</v>
      </c>
      <c r="B39" s="1" t="s">
        <v>24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</row>
    <row r="40" spans="1:10" x14ac:dyDescent="0.25">
      <c r="A40" s="8" t="s">
        <v>46</v>
      </c>
      <c r="B40" s="1" t="s">
        <v>25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</row>
    <row r="41" spans="1:10" x14ac:dyDescent="0.25">
      <c r="A41" s="8" t="s">
        <v>46</v>
      </c>
      <c r="B41" s="1" t="s">
        <v>26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</row>
    <row r="42" spans="1:10" x14ac:dyDescent="0.25">
      <c r="A42" s="8" t="s">
        <v>46</v>
      </c>
      <c r="B42" s="1" t="s">
        <v>27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</row>
    <row r="43" spans="1:10" x14ac:dyDescent="0.25">
      <c r="A43" s="8" t="s">
        <v>47</v>
      </c>
      <c r="B43" s="1" t="s">
        <v>22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</row>
    <row r="44" spans="1:10" x14ac:dyDescent="0.25">
      <c r="A44" s="8" t="s">
        <v>47</v>
      </c>
      <c r="B44" s="1" t="s">
        <v>24</v>
      </c>
      <c r="C44" s="10">
        <v>0</v>
      </c>
      <c r="D44" s="10">
        <v>1</v>
      </c>
      <c r="E44" s="10">
        <v>0</v>
      </c>
      <c r="F44" s="10">
        <v>0</v>
      </c>
      <c r="G44" s="10">
        <v>1</v>
      </c>
      <c r="H44" s="10">
        <v>0</v>
      </c>
      <c r="I44" s="10">
        <v>0</v>
      </c>
      <c r="J44" s="10">
        <v>0</v>
      </c>
    </row>
    <row r="45" spans="1:10" x14ac:dyDescent="0.25">
      <c r="A45" s="8" t="s">
        <v>47</v>
      </c>
      <c r="B45" s="1" t="s">
        <v>25</v>
      </c>
      <c r="C45" s="10">
        <v>15</v>
      </c>
      <c r="D45" s="10">
        <v>1</v>
      </c>
      <c r="E45" s="10">
        <v>0</v>
      </c>
      <c r="F45" s="10">
        <v>5</v>
      </c>
      <c r="G45" s="10">
        <f>1</f>
        <v>1</v>
      </c>
      <c r="H45" s="10">
        <f>8</f>
        <v>8</v>
      </c>
      <c r="I45" s="10">
        <f>1+1</f>
        <v>2</v>
      </c>
      <c r="J45" s="10">
        <v>0</v>
      </c>
    </row>
    <row r="46" spans="1:10" x14ac:dyDescent="0.25">
      <c r="A46" s="8" t="s">
        <v>47</v>
      </c>
      <c r="B46" s="1" t="s">
        <v>26</v>
      </c>
      <c r="C46" s="10">
        <v>12</v>
      </c>
      <c r="D46" s="10">
        <v>7</v>
      </c>
      <c r="E46" s="10">
        <v>0</v>
      </c>
      <c r="F46" s="10">
        <f>1+1</f>
        <v>2</v>
      </c>
      <c r="G46" s="10">
        <f>1</f>
        <v>1</v>
      </c>
      <c r="H46" s="10">
        <f>11+2</f>
        <v>13</v>
      </c>
      <c r="I46" s="10">
        <v>1</v>
      </c>
      <c r="J46" s="10">
        <v>2</v>
      </c>
    </row>
    <row r="47" spans="1:10" x14ac:dyDescent="0.25">
      <c r="A47" s="8" t="s">
        <v>47</v>
      </c>
      <c r="B47" s="1" t="s">
        <v>27</v>
      </c>
      <c r="C47" s="10">
        <v>17</v>
      </c>
      <c r="D47" s="10">
        <v>27</v>
      </c>
      <c r="E47" s="10">
        <v>1</v>
      </c>
      <c r="F47" s="10">
        <f>3</f>
        <v>3</v>
      </c>
      <c r="G47" s="10">
        <f>6+12</f>
        <v>18</v>
      </c>
      <c r="H47" s="10">
        <f>1+1</f>
        <v>2</v>
      </c>
      <c r="I47" s="10">
        <f>9+9</f>
        <v>18</v>
      </c>
      <c r="J47" s="10">
        <f>1+1+2</f>
        <v>4</v>
      </c>
    </row>
    <row r="48" spans="1:10" ht="18.75" customHeight="1" x14ac:dyDescent="0.25">
      <c r="A48" s="32" t="s">
        <v>48</v>
      </c>
      <c r="B48" s="32"/>
      <c r="C48" s="32"/>
      <c r="D48" s="32"/>
      <c r="E48" s="32"/>
      <c r="F48" s="32"/>
    </row>
    <row r="49" spans="1:6" ht="16.5" customHeight="1" x14ac:dyDescent="0.25">
      <c r="A49" s="3" t="s">
        <v>49</v>
      </c>
      <c r="B49" s="3"/>
      <c r="C49" s="3"/>
      <c r="D49" s="3"/>
      <c r="E49" s="3"/>
      <c r="F49" s="3"/>
    </row>
  </sheetData>
  <mergeCells count="6">
    <mergeCell ref="A48:F48"/>
    <mergeCell ref="A1:B1"/>
    <mergeCell ref="F3:J3"/>
    <mergeCell ref="A3:A4"/>
    <mergeCell ref="B3:B4"/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C37D-B44D-444F-916D-3F01046A61CA}">
  <sheetPr codeName="Sheet5">
    <tabColor theme="5" tint="-0.249977111117893"/>
  </sheetPr>
  <dimension ref="A1:J4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5" x14ac:dyDescent="0.25"/>
  <cols>
    <col min="1" max="1" width="31.42578125" customWidth="1"/>
    <col min="2" max="2" width="17.7109375" customWidth="1"/>
    <col min="5" max="5" width="13.140625" customWidth="1"/>
    <col min="6" max="6" width="11" customWidth="1"/>
    <col min="8" max="8" width="9.5703125" customWidth="1"/>
    <col min="10" max="10" width="20.7109375" customWidth="1"/>
  </cols>
  <sheetData>
    <row r="1" spans="1:10" ht="21" customHeight="1" x14ac:dyDescent="0.25">
      <c r="A1" s="30" t="s">
        <v>50</v>
      </c>
      <c r="B1" s="30"/>
      <c r="C1" s="30"/>
      <c r="D1" s="30"/>
      <c r="E1" s="17" t="s">
        <v>52</v>
      </c>
    </row>
    <row r="2" spans="1:10" ht="15.75" thickBot="1" x14ac:dyDescent="0.3">
      <c r="A2" s="21" t="s">
        <v>51</v>
      </c>
    </row>
    <row r="3" spans="1:10" ht="15" customHeight="1" thickBot="1" x14ac:dyDescent="0.3">
      <c r="A3" s="36" t="s">
        <v>29</v>
      </c>
      <c r="B3" s="38" t="s">
        <v>18</v>
      </c>
      <c r="C3" s="39" t="s">
        <v>30</v>
      </c>
      <c r="D3" s="40"/>
      <c r="E3" s="41"/>
      <c r="F3" s="33" t="s">
        <v>31</v>
      </c>
      <c r="G3" s="34"/>
      <c r="H3" s="34"/>
      <c r="I3" s="34"/>
      <c r="J3" s="35"/>
    </row>
    <row r="4" spans="1:10" ht="55.5" customHeight="1" x14ac:dyDescent="0.25">
      <c r="A4" s="37"/>
      <c r="B4" s="37"/>
      <c r="C4" s="28" t="s">
        <v>32</v>
      </c>
      <c r="D4" s="28" t="s">
        <v>33</v>
      </c>
      <c r="E4" s="28" t="s">
        <v>34</v>
      </c>
      <c r="F4" s="28" t="s">
        <v>35</v>
      </c>
      <c r="G4" s="28" t="s">
        <v>36</v>
      </c>
      <c r="H4" s="28" t="s">
        <v>37</v>
      </c>
      <c r="I4" s="28" t="s">
        <v>38</v>
      </c>
      <c r="J4" s="28" t="s">
        <v>39</v>
      </c>
    </row>
    <row r="5" spans="1:10" ht="24.75" customHeight="1" x14ac:dyDescent="0.25">
      <c r="A5" s="2" t="s">
        <v>40</v>
      </c>
      <c r="B5" s="1" t="s">
        <v>22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</row>
    <row r="6" spans="1:10" x14ac:dyDescent="0.25">
      <c r="A6" s="2" t="s">
        <v>40</v>
      </c>
      <c r="B6" s="1" t="s">
        <v>24</v>
      </c>
      <c r="C6" s="10">
        <v>5</v>
      </c>
      <c r="D6" s="10">
        <v>4</v>
      </c>
      <c r="E6" s="10">
        <v>0</v>
      </c>
      <c r="F6" s="10">
        <f>1+2</f>
        <v>3</v>
      </c>
      <c r="G6" s="10">
        <f>3+1</f>
        <v>4</v>
      </c>
      <c r="H6" s="10">
        <v>0</v>
      </c>
      <c r="I6" s="10">
        <f>1+1</f>
        <v>2</v>
      </c>
      <c r="J6" s="10">
        <v>0</v>
      </c>
    </row>
    <row r="7" spans="1:10" x14ac:dyDescent="0.25">
      <c r="A7" s="2" t="s">
        <v>40</v>
      </c>
      <c r="B7" s="1" t="s">
        <v>25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</row>
    <row r="8" spans="1:10" x14ac:dyDescent="0.25">
      <c r="A8" s="2" t="s">
        <v>40</v>
      </c>
      <c r="B8" s="1" t="s">
        <v>26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</row>
    <row r="9" spans="1:10" x14ac:dyDescent="0.25">
      <c r="A9" s="2" t="s">
        <v>40</v>
      </c>
      <c r="B9" s="1" t="s">
        <v>27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</row>
    <row r="10" spans="1:10" x14ac:dyDescent="0.25">
      <c r="A10" s="2" t="s">
        <v>41</v>
      </c>
      <c r="B10" s="1" t="s">
        <v>21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1:10" x14ac:dyDescent="0.25">
      <c r="A11" s="2" t="s">
        <v>41</v>
      </c>
      <c r="B11" s="1" t="s">
        <v>22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</row>
    <row r="12" spans="1:10" x14ac:dyDescent="0.25">
      <c r="A12" s="2" t="s">
        <v>41</v>
      </c>
      <c r="B12" s="1" t="s">
        <v>25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1:10" x14ac:dyDescent="0.25">
      <c r="A13" s="2" t="s">
        <v>41</v>
      </c>
      <c r="B13" s="1" t="s">
        <v>26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0" x14ac:dyDescent="0.25">
      <c r="A14" s="2" t="s">
        <v>41</v>
      </c>
      <c r="B14" s="1" t="s">
        <v>27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</row>
    <row r="15" spans="1:10" x14ac:dyDescent="0.25">
      <c r="A15" s="2" t="s">
        <v>42</v>
      </c>
      <c r="B15" s="1" t="s">
        <v>21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spans="1:10" x14ac:dyDescent="0.25">
      <c r="A16" s="2" t="s">
        <v>42</v>
      </c>
      <c r="B16" s="1" t="s">
        <v>22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x14ac:dyDescent="0.25">
      <c r="A17" s="2" t="s">
        <v>42</v>
      </c>
      <c r="B17" s="1" t="s">
        <v>24</v>
      </c>
      <c r="C17" s="10">
        <v>14</v>
      </c>
      <c r="D17" s="10">
        <v>16</v>
      </c>
      <c r="E17" s="10">
        <v>0</v>
      </c>
      <c r="F17" s="10">
        <f>2+1</f>
        <v>3</v>
      </c>
      <c r="G17" s="10">
        <f>3+6</f>
        <v>9</v>
      </c>
      <c r="H17" s="10">
        <f>5+1</f>
        <v>6</v>
      </c>
      <c r="I17" s="10">
        <f>6+5</f>
        <v>11</v>
      </c>
      <c r="J17" s="10">
        <v>1</v>
      </c>
    </row>
    <row r="18" spans="1:10" x14ac:dyDescent="0.25">
      <c r="A18" s="2" t="s">
        <v>42</v>
      </c>
      <c r="B18" s="1" t="s">
        <v>25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</row>
    <row r="19" spans="1:10" x14ac:dyDescent="0.25">
      <c r="A19" s="2" t="s">
        <v>42</v>
      </c>
      <c r="B19" s="1" t="s">
        <v>26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</row>
    <row r="20" spans="1:10" x14ac:dyDescent="0.25">
      <c r="A20" s="2" t="s">
        <v>42</v>
      </c>
      <c r="B20" s="1" t="s">
        <v>27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</row>
    <row r="21" spans="1:10" x14ac:dyDescent="0.25">
      <c r="A21" s="2" t="s">
        <v>43</v>
      </c>
      <c r="B21" s="1" t="s">
        <v>21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</row>
    <row r="22" spans="1:10" x14ac:dyDescent="0.25">
      <c r="A22" s="2" t="s">
        <v>43</v>
      </c>
      <c r="B22" s="1" t="s">
        <v>22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</row>
    <row r="23" spans="1:10" x14ac:dyDescent="0.25">
      <c r="A23" s="2" t="s">
        <v>43</v>
      </c>
      <c r="B23" s="1" t="s">
        <v>24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</row>
    <row r="24" spans="1:10" x14ac:dyDescent="0.25">
      <c r="A24" s="2" t="s">
        <v>43</v>
      </c>
      <c r="B24" s="1" t="s">
        <v>25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</row>
    <row r="25" spans="1:10" x14ac:dyDescent="0.25">
      <c r="A25" s="2" t="s">
        <v>43</v>
      </c>
      <c r="B25" s="1" t="s">
        <v>26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</row>
    <row r="26" spans="1:10" x14ac:dyDescent="0.25">
      <c r="A26" s="2" t="s">
        <v>43</v>
      </c>
      <c r="B26" s="1" t="s">
        <v>27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</row>
    <row r="27" spans="1:10" x14ac:dyDescent="0.25">
      <c r="A27" s="2" t="s">
        <v>44</v>
      </c>
      <c r="B27" s="1" t="s">
        <v>21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</row>
    <row r="28" spans="1:10" x14ac:dyDescent="0.25">
      <c r="A28" s="2" t="s">
        <v>44</v>
      </c>
      <c r="B28" s="1" t="s">
        <v>22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</row>
    <row r="29" spans="1:10" x14ac:dyDescent="0.25">
      <c r="A29" s="2" t="s">
        <v>44</v>
      </c>
      <c r="B29" s="1" t="s">
        <v>24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</row>
    <row r="30" spans="1:10" x14ac:dyDescent="0.25">
      <c r="A30" s="2" t="s">
        <v>44</v>
      </c>
      <c r="B30" s="1" t="s">
        <v>25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</row>
    <row r="31" spans="1:10" x14ac:dyDescent="0.25">
      <c r="A31" s="2" t="s">
        <v>44</v>
      </c>
      <c r="B31" s="1" t="s">
        <v>26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</row>
    <row r="32" spans="1:10" x14ac:dyDescent="0.25">
      <c r="A32" s="2" t="s">
        <v>44</v>
      </c>
      <c r="B32" s="1" t="s">
        <v>27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</row>
    <row r="33" spans="1:10" x14ac:dyDescent="0.25">
      <c r="A33" s="2" t="s">
        <v>45</v>
      </c>
      <c r="B33" s="1" t="s">
        <v>21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</row>
    <row r="34" spans="1:10" x14ac:dyDescent="0.25">
      <c r="A34" s="2" t="s">
        <v>45</v>
      </c>
      <c r="B34" s="1" t="s">
        <v>22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</row>
    <row r="35" spans="1:10" x14ac:dyDescent="0.25">
      <c r="A35" s="2" t="s">
        <v>45</v>
      </c>
      <c r="B35" s="1" t="s">
        <v>24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</row>
    <row r="36" spans="1:10" x14ac:dyDescent="0.25">
      <c r="A36" s="2" t="s">
        <v>45</v>
      </c>
      <c r="B36" s="1" t="s">
        <v>25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</row>
    <row r="37" spans="1:10" x14ac:dyDescent="0.25">
      <c r="A37" s="2" t="s">
        <v>45</v>
      </c>
      <c r="B37" s="1" t="s">
        <v>26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</row>
    <row r="38" spans="1:10" x14ac:dyDescent="0.25">
      <c r="A38" s="2" t="s">
        <v>45</v>
      </c>
      <c r="B38" s="1" t="s">
        <v>27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</row>
    <row r="39" spans="1:10" x14ac:dyDescent="0.25">
      <c r="A39" s="2" t="s">
        <v>46</v>
      </c>
      <c r="B39" s="1" t="s">
        <v>24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</row>
    <row r="40" spans="1:10" x14ac:dyDescent="0.25">
      <c r="A40" s="2" t="s">
        <v>46</v>
      </c>
      <c r="B40" s="1" t="s">
        <v>25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</row>
    <row r="41" spans="1:10" x14ac:dyDescent="0.25">
      <c r="A41" s="2" t="s">
        <v>46</v>
      </c>
      <c r="B41" s="1" t="s">
        <v>26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</row>
    <row r="42" spans="1:10" x14ac:dyDescent="0.25">
      <c r="A42" s="2" t="s">
        <v>46</v>
      </c>
      <c r="B42" s="1" t="s">
        <v>27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</row>
    <row r="43" spans="1:10" x14ac:dyDescent="0.25">
      <c r="A43" s="2" t="s">
        <v>47</v>
      </c>
      <c r="B43" s="1" t="s">
        <v>22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</row>
    <row r="44" spans="1:10" x14ac:dyDescent="0.25">
      <c r="A44" s="2" t="s">
        <v>47</v>
      </c>
      <c r="B44" s="1" t="s">
        <v>24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</row>
    <row r="45" spans="1:10" x14ac:dyDescent="0.25">
      <c r="A45" s="2" t="s">
        <v>47</v>
      </c>
      <c r="B45" s="1" t="s">
        <v>25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</row>
    <row r="46" spans="1:10" x14ac:dyDescent="0.25">
      <c r="A46" s="2" t="s">
        <v>47</v>
      </c>
      <c r="B46" s="1" t="s">
        <v>26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</row>
    <row r="47" spans="1:10" x14ac:dyDescent="0.25">
      <c r="A47" s="2" t="s">
        <v>47</v>
      </c>
      <c r="B47" s="1" t="s">
        <v>27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</row>
    <row r="48" spans="1:10" x14ac:dyDescent="0.25">
      <c r="A48" s="3" t="s">
        <v>48</v>
      </c>
      <c r="B48" s="3"/>
      <c r="C48" s="3"/>
      <c r="D48" s="3"/>
      <c r="E48" s="3"/>
      <c r="F48" s="3"/>
    </row>
    <row r="49" spans="1:6" x14ac:dyDescent="0.25">
      <c r="A49" s="3" t="s">
        <v>49</v>
      </c>
      <c r="B49" s="3"/>
      <c r="C49" s="3"/>
      <c r="D49" s="3"/>
      <c r="E49" s="3"/>
      <c r="F49" s="3"/>
    </row>
  </sheetData>
  <mergeCells count="5">
    <mergeCell ref="A1:D1"/>
    <mergeCell ref="A3:A4"/>
    <mergeCell ref="B3:B4"/>
    <mergeCell ref="C3:E3"/>
    <mergeCell ref="F3:J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14D3D408667148AD5D1E5967915151" ma:contentTypeVersion="9" ma:contentTypeDescription="Create a new document." ma:contentTypeScope="" ma:versionID="d433a9f408463d2cc3126362a81a36f7">
  <xsd:schema xmlns:xsd="http://www.w3.org/2001/XMLSchema" xmlns:xs="http://www.w3.org/2001/XMLSchema" xmlns:p="http://schemas.microsoft.com/office/2006/metadata/properties" xmlns:ns2="ec5213e4-b9c0-45d3-bbc3-2a61b30bdd69" targetNamespace="http://schemas.microsoft.com/office/2006/metadata/properties" ma:root="true" ma:fieldsID="80ba92fdf7aec0bea49bf5a188670751" ns2:_="">
    <xsd:import namespace="ec5213e4-b9c0-45d3-bbc3-2a61b30bdd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Directaccesstoguestsandmembers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213e4-b9c0-45d3-bbc3-2a61b30bd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Directaccesstoguestsandmembers_x003f_" ma:index="16" nillable="true" ma:displayName="Direct access to guests and members?" ma:default="yes" ma:format="Dropdown" ma:internalName="Directaccesstoguestsandmembers_x003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accesstoguestsandmembers_x003f_ xmlns="ec5213e4-b9c0-45d3-bbc3-2a61b30bdd69">yes</Directaccesstoguestsandmembers_x003f_>
  </documentManagement>
</p:properties>
</file>

<file path=customXml/itemProps1.xml><?xml version="1.0" encoding="utf-8"?>
<ds:datastoreItem xmlns:ds="http://schemas.openxmlformats.org/officeDocument/2006/customXml" ds:itemID="{09CACA74-CD3A-4229-9C6C-176FC8AB05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053E28-BD73-4A90-B650-7AAAA2FF9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5213e4-b9c0-45d3-bbc3-2a61b30bdd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1D3EE2-22E2-4492-BE72-BBC6B2566BAA}">
  <ds:schemaRefs>
    <ds:schemaRef ds:uri="http://schemas.microsoft.com/office/2006/metadata/properties"/>
    <ds:schemaRef ds:uri="http://schemas.microsoft.com/office/infopath/2007/PartnerControls"/>
    <ds:schemaRef ds:uri="ec5213e4-b9c0-45d3-bbc3-2a61b30bdd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A - # of Employees (#1)</vt:lpstr>
      <vt:lpstr>Table B - # of Promotions (#2)</vt:lpstr>
      <vt:lpstr>Table C - Term-Dept.(#3&amp;4)</vt:lpstr>
      <vt:lpstr> Table D - Freq- FT(#5)</vt:lpstr>
      <vt:lpstr> Table E  - Freq. PT(#5)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Kadian Outar (DCAS)</dc:creator>
  <cp:keywords/>
  <dc:description/>
  <cp:lastModifiedBy>Maria Ribar</cp:lastModifiedBy>
  <cp:revision/>
  <dcterms:created xsi:type="dcterms:W3CDTF">2023-10-05T21:32:01Z</dcterms:created>
  <dcterms:modified xsi:type="dcterms:W3CDTF">2025-10-07T18:26:43Z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0x0101009614D3D408667148AD5D1E5967915151</vt:lpwstr>
  </property>
  <property fmtid="{D5CDD505-2E9C-101B-9397-08002B2CF9AE}" pid="3" name="Order">
    <vt:r8>986500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