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Walei\Dropbox\MOPD\Testing websites\Cityhall Reports\2021 Report\drafts\Appendixes\"/>
    </mc:Choice>
  </mc:AlternateContent>
  <xr:revisionPtr revIDLastSave="0" documentId="13_ncr:1_{9DECC973-6F64-4F3D-A537-1CD3C3CF20E0}" xr6:coauthVersionLast="47" xr6:coauthVersionMax="47" xr10:uidLastSave="{00000000-0000-0000-0000-000000000000}"/>
  <bookViews>
    <workbookView xWindow="2500" yWindow="2500" windowWidth="16920" windowHeight="10540" firstSheet="3" activeTab="2" xr2:uid="{00000000-000D-0000-FFFF-FFFF00000000}"/>
  </bookViews>
  <sheets>
    <sheet name="My Vaccine Record" sheetId="6" r:id="rId1"/>
    <sheet name="Vision Zero" sheetId="8" r:id="rId2"/>
    <sheet name="Recovery for all" sheetId="17" r:id="rId3"/>
    <sheet name="Ext. Vaccination Scheduler" sheetId="16" r:id="rId4"/>
    <sheet name="MOME" sheetId="15" r:id="rId5"/>
    <sheet name="HPD" sheetId="14" r:id="rId6"/>
    <sheet name="DHS" sheetId="13" r:id="rId7"/>
    <sheet name="CAPS Online" sheetId="12" r:id="rId8"/>
    <sheet name="MOCS" sheetId="11" r:id="rId9"/>
    <sheet name="One NYC" sheetId="10" r:id="rId10"/>
    <sheet name="Workforce Development" sheetId="9" r:id="rId11"/>
    <sheet name="Audit Template" sheetId="5" r:id="rId12"/>
    <sheet name="Info" sheetId="4" r:id="rId13"/>
  </sheets>
  <definedNames>
    <definedName name="_Hlk73021899" localSheetId="12">Info!$F$5</definedName>
    <definedName name="_Hlk73022505" localSheetId="12">Info!$F$9</definedName>
    <definedName name="_Hlk73109532" localSheetId="12">Info!$F$20</definedName>
    <definedName name="_Hlk73368093" localSheetId="12">Info!$F$44</definedName>
    <definedName name="_Hlk73890923" localSheetId="12">Info!#REF!</definedName>
    <definedName name="AN" localSheetId="7">#REF!</definedName>
    <definedName name="AN" localSheetId="6">#REF!</definedName>
    <definedName name="AN" localSheetId="5">#REF!</definedName>
    <definedName name="AN" localSheetId="8">#REF!</definedName>
    <definedName name="AN" localSheetId="4">#REF!</definedName>
    <definedName name="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3" i="17" l="1"/>
  <c r="B182" i="17"/>
  <c r="B180" i="17"/>
  <c r="B179" i="17"/>
  <c r="F162" i="17"/>
  <c r="E162" i="17"/>
  <c r="D156" i="17"/>
  <c r="C156" i="17"/>
  <c r="B156" i="17"/>
  <c r="F156" i="17" s="1"/>
  <c r="F151" i="17"/>
  <c r="E151" i="17"/>
  <c r="F148" i="17"/>
  <c r="E148" i="17"/>
  <c r="F145" i="17"/>
  <c r="E145" i="17"/>
  <c r="F142" i="17"/>
  <c r="E142" i="17"/>
  <c r="F139" i="17"/>
  <c r="E139" i="17"/>
  <c r="F136" i="17"/>
  <c r="E136" i="17"/>
  <c r="F133" i="17"/>
  <c r="E133" i="17"/>
  <c r="F130" i="17"/>
  <c r="E130" i="17"/>
  <c r="F127" i="17"/>
  <c r="E127" i="17"/>
  <c r="F124" i="17"/>
  <c r="E124" i="17"/>
  <c r="F121" i="17"/>
  <c r="E121" i="17"/>
  <c r="F118" i="17"/>
  <c r="E118" i="17"/>
  <c r="F115" i="17"/>
  <c r="E115" i="17"/>
  <c r="F112" i="17"/>
  <c r="E112" i="17"/>
  <c r="F109" i="17"/>
  <c r="E109" i="17"/>
  <c r="D106" i="17"/>
  <c r="C106" i="17"/>
  <c r="C159" i="17" s="1"/>
  <c r="B106" i="17"/>
  <c r="E106" i="17" s="1"/>
  <c r="F101" i="17"/>
  <c r="E101" i="17"/>
  <c r="D98" i="17"/>
  <c r="D159" i="17" s="1"/>
  <c r="D165" i="17" s="1"/>
  <c r="C98" i="17"/>
  <c r="B98" i="17"/>
  <c r="B159" i="17" s="1"/>
  <c r="F93" i="17"/>
  <c r="E93" i="17"/>
  <c r="F90" i="17"/>
  <c r="E90" i="17"/>
  <c r="F87" i="17"/>
  <c r="E87" i="17"/>
  <c r="F84" i="17"/>
  <c r="E84" i="17"/>
  <c r="F81" i="17"/>
  <c r="E81" i="17"/>
  <c r="F78" i="17"/>
  <c r="E78" i="17"/>
  <c r="F75" i="17"/>
  <c r="E75" i="17"/>
  <c r="F72" i="17"/>
  <c r="E72" i="17"/>
  <c r="F69" i="17"/>
  <c r="E69" i="17"/>
  <c r="F66" i="17"/>
  <c r="E66" i="17"/>
  <c r="F63" i="17"/>
  <c r="E63" i="17"/>
  <c r="F60" i="17"/>
  <c r="E60" i="17"/>
  <c r="F57" i="17"/>
  <c r="E57" i="17"/>
  <c r="F54" i="17"/>
  <c r="E54" i="17"/>
  <c r="F51" i="17"/>
  <c r="E51" i="17"/>
  <c r="F48" i="17"/>
  <c r="E48" i="17"/>
  <c r="F45" i="17"/>
  <c r="E45" i="17"/>
  <c r="F42" i="17"/>
  <c r="E42" i="17"/>
  <c r="F39" i="17"/>
  <c r="E39" i="17"/>
  <c r="F36" i="17"/>
  <c r="E36" i="17"/>
  <c r="F33" i="17"/>
  <c r="E33" i="17"/>
  <c r="F30" i="17"/>
  <c r="E30" i="17"/>
  <c r="F27" i="17"/>
  <c r="E27" i="17"/>
  <c r="F24" i="17"/>
  <c r="E24" i="17"/>
  <c r="F21" i="17"/>
  <c r="E21" i="17"/>
  <c r="F18" i="17"/>
  <c r="E18" i="17"/>
  <c r="F15" i="17"/>
  <c r="E15" i="17"/>
  <c r="F12" i="17"/>
  <c r="E12" i="17"/>
  <c r="D9" i="17"/>
  <c r="D169" i="17" s="1"/>
  <c r="C9" i="17"/>
  <c r="C176" i="17" s="1" a="1"/>
  <c r="C176" i="17" s="1"/>
  <c r="B9" i="17"/>
  <c r="F9" i="17" s="1"/>
  <c r="F159" i="17" l="1"/>
  <c r="E159" i="17"/>
  <c r="C169" i="17"/>
  <c r="C173" i="17" a="1"/>
  <c r="C173" i="17" s="1"/>
  <c r="D176" i="17" a="1"/>
  <c r="D176" i="17" s="1"/>
  <c r="B169" i="17"/>
  <c r="B171" i="17" s="1"/>
  <c r="D173" i="17" a="1"/>
  <c r="D173" i="17" s="1"/>
  <c r="F98" i="17"/>
  <c r="E156" i="17"/>
  <c r="B176" i="17" a="1"/>
  <c r="B176" i="17" s="1"/>
  <c r="B177" i="17" s="1"/>
  <c r="E98" i="17"/>
  <c r="F106" i="17"/>
  <c r="E9" i="17"/>
  <c r="B165" i="17"/>
  <c r="B167" i="17" s="1"/>
  <c r="B173" i="17" a="1"/>
  <c r="B173" i="17" s="1"/>
  <c r="C165" i="17"/>
  <c r="B174" i="17" l="1"/>
  <c r="B183" i="16" l="1"/>
  <c r="B182" i="16"/>
  <c r="B180" i="16"/>
  <c r="B179" i="16"/>
  <c r="E162" i="16"/>
  <c r="D162" i="16"/>
  <c r="C159" i="16"/>
  <c r="D156" i="16"/>
  <c r="C156" i="16"/>
  <c r="B156" i="16"/>
  <c r="E156" i="16" s="1"/>
  <c r="E151" i="16"/>
  <c r="D151" i="16"/>
  <c r="E148" i="16"/>
  <c r="D148" i="16"/>
  <c r="E145" i="16"/>
  <c r="D145" i="16"/>
  <c r="E142" i="16"/>
  <c r="D142" i="16"/>
  <c r="E139" i="16"/>
  <c r="D139" i="16"/>
  <c r="E136" i="16"/>
  <c r="D136" i="16"/>
  <c r="E133" i="16"/>
  <c r="D133" i="16"/>
  <c r="E130" i="16"/>
  <c r="D130" i="16"/>
  <c r="E127" i="16"/>
  <c r="D127" i="16"/>
  <c r="E124" i="16"/>
  <c r="D124" i="16"/>
  <c r="E121" i="16"/>
  <c r="D121" i="16"/>
  <c r="E118" i="16"/>
  <c r="D118" i="16"/>
  <c r="E115" i="16"/>
  <c r="D115" i="16"/>
  <c r="E112" i="16"/>
  <c r="D112" i="16"/>
  <c r="E109" i="16"/>
  <c r="D109" i="16"/>
  <c r="C106" i="16"/>
  <c r="B106" i="16"/>
  <c r="E106" i="16" s="1"/>
  <c r="E101" i="16"/>
  <c r="D101" i="16"/>
  <c r="D98" i="16"/>
  <c r="C98" i="16"/>
  <c r="B98" i="16"/>
  <c r="B159" i="16" s="1"/>
  <c r="E93" i="16"/>
  <c r="D93" i="16"/>
  <c r="E90" i="16"/>
  <c r="D90" i="16"/>
  <c r="E87" i="16"/>
  <c r="D87" i="16"/>
  <c r="E84" i="16"/>
  <c r="D84" i="16"/>
  <c r="E81" i="16"/>
  <c r="D81" i="16"/>
  <c r="E78" i="16"/>
  <c r="D78" i="16"/>
  <c r="E75" i="16"/>
  <c r="D75" i="16"/>
  <c r="E72" i="16"/>
  <c r="D72" i="16"/>
  <c r="E69" i="16"/>
  <c r="D69" i="16"/>
  <c r="E66" i="16"/>
  <c r="D66" i="16"/>
  <c r="E63" i="16"/>
  <c r="D63" i="16"/>
  <c r="E60" i="16"/>
  <c r="D60" i="16"/>
  <c r="E57" i="16"/>
  <c r="D57" i="16"/>
  <c r="E54" i="16"/>
  <c r="D54" i="16"/>
  <c r="E51" i="16"/>
  <c r="D51" i="16"/>
  <c r="E48" i="16"/>
  <c r="D48" i="16"/>
  <c r="E45" i="16"/>
  <c r="D45" i="16"/>
  <c r="E42" i="16"/>
  <c r="D42" i="16"/>
  <c r="E39" i="16"/>
  <c r="D39" i="16"/>
  <c r="E36" i="16"/>
  <c r="D36" i="16"/>
  <c r="E33" i="16"/>
  <c r="D33" i="16"/>
  <c r="E30" i="16"/>
  <c r="D30" i="16"/>
  <c r="E27" i="16"/>
  <c r="D27" i="16"/>
  <c r="E24" i="16"/>
  <c r="D24" i="16"/>
  <c r="E21" i="16"/>
  <c r="D21" i="16"/>
  <c r="E18" i="16"/>
  <c r="D18" i="16"/>
  <c r="E15" i="16"/>
  <c r="D15" i="16"/>
  <c r="E12" i="16"/>
  <c r="D12" i="16"/>
  <c r="C9" i="16"/>
  <c r="C169" i="16" s="1"/>
  <c r="B9" i="16"/>
  <c r="B176" i="16" s="1" a="1"/>
  <c r="B176" i="16" s="1"/>
  <c r="B169" i="16" l="1"/>
  <c r="B171" i="16" s="1"/>
  <c r="E159" i="16"/>
  <c r="D159" i="16"/>
  <c r="E9" i="16"/>
  <c r="C176" i="16" a="1"/>
  <c r="C176" i="16" s="1"/>
  <c r="B177" i="16" s="1"/>
  <c r="D106" i="16"/>
  <c r="B173" i="16" a="1"/>
  <c r="B173" i="16" s="1"/>
  <c r="D9" i="16"/>
  <c r="B165" i="16"/>
  <c r="B167" i="16" s="1"/>
  <c r="C173" i="16" a="1"/>
  <c r="C173" i="16" s="1"/>
  <c r="E98" i="16"/>
  <c r="C165" i="16"/>
  <c r="B174" i="16" l="1"/>
  <c r="B183" i="15" l="1"/>
  <c r="B182" i="15"/>
  <c r="B180" i="15"/>
  <c r="B179" i="15"/>
  <c r="K162" i="15"/>
  <c r="J162" i="15"/>
  <c r="G159" i="15"/>
  <c r="F159" i="15"/>
  <c r="I156" i="15"/>
  <c r="H156" i="15"/>
  <c r="G156" i="15"/>
  <c r="F156" i="15"/>
  <c r="E156" i="15"/>
  <c r="D156" i="15"/>
  <c r="C156" i="15"/>
  <c r="K156" i="15" s="1"/>
  <c r="B156" i="15"/>
  <c r="J156" i="15" s="1"/>
  <c r="K151" i="15"/>
  <c r="J151" i="15"/>
  <c r="K148" i="15"/>
  <c r="J148" i="15"/>
  <c r="K145" i="15"/>
  <c r="J145" i="15"/>
  <c r="K142" i="15"/>
  <c r="J142" i="15"/>
  <c r="K139" i="15"/>
  <c r="J139" i="15"/>
  <c r="K136" i="15"/>
  <c r="J136" i="15"/>
  <c r="K133" i="15"/>
  <c r="J133" i="15"/>
  <c r="K130" i="15"/>
  <c r="J130" i="15"/>
  <c r="K127" i="15"/>
  <c r="J127" i="15"/>
  <c r="K124" i="15"/>
  <c r="J124" i="15"/>
  <c r="K121" i="15"/>
  <c r="J121" i="15"/>
  <c r="K118" i="15"/>
  <c r="J118" i="15"/>
  <c r="K115" i="15"/>
  <c r="J115" i="15"/>
  <c r="K112" i="15"/>
  <c r="J112" i="15"/>
  <c r="K109" i="15"/>
  <c r="J109" i="15"/>
  <c r="I106" i="15"/>
  <c r="I159" i="15" s="1"/>
  <c r="H106" i="15"/>
  <c r="H159" i="15" s="1"/>
  <c r="G106" i="15"/>
  <c r="F106" i="15"/>
  <c r="E106" i="15"/>
  <c r="D106" i="15"/>
  <c r="C106" i="15"/>
  <c r="K106" i="15" s="1"/>
  <c r="B106" i="15"/>
  <c r="J106" i="15" s="1"/>
  <c r="K101" i="15"/>
  <c r="J101" i="15"/>
  <c r="I98" i="15"/>
  <c r="H98" i="15"/>
  <c r="G98" i="15"/>
  <c r="F98" i="15"/>
  <c r="E98" i="15"/>
  <c r="E159" i="15" s="1"/>
  <c r="D98" i="15"/>
  <c r="D159" i="15" s="1"/>
  <c r="C98" i="15"/>
  <c r="C159" i="15" s="1"/>
  <c r="C165" i="15" s="1"/>
  <c r="B98" i="15"/>
  <c r="K98" i="15" s="1"/>
  <c r="K93" i="15"/>
  <c r="J93" i="15"/>
  <c r="K90" i="15"/>
  <c r="J90" i="15"/>
  <c r="K87" i="15"/>
  <c r="J87" i="15"/>
  <c r="K84" i="15"/>
  <c r="J84" i="15"/>
  <c r="K81" i="15"/>
  <c r="J81" i="15"/>
  <c r="K78" i="15"/>
  <c r="J78" i="15"/>
  <c r="K75" i="15"/>
  <c r="J75" i="15"/>
  <c r="K72" i="15"/>
  <c r="J72" i="15"/>
  <c r="K69" i="15"/>
  <c r="J69" i="15"/>
  <c r="K66" i="15"/>
  <c r="J66" i="15"/>
  <c r="K63" i="15"/>
  <c r="J63" i="15"/>
  <c r="K60" i="15"/>
  <c r="J60" i="15"/>
  <c r="K57" i="15"/>
  <c r="J57" i="15"/>
  <c r="K54" i="15"/>
  <c r="J54" i="15"/>
  <c r="K51" i="15"/>
  <c r="J51" i="15"/>
  <c r="K48" i="15"/>
  <c r="J48" i="15"/>
  <c r="K45" i="15"/>
  <c r="J45" i="15"/>
  <c r="K42" i="15"/>
  <c r="J42" i="15"/>
  <c r="K39" i="15"/>
  <c r="J39" i="15"/>
  <c r="K36" i="15"/>
  <c r="J36" i="15"/>
  <c r="K33" i="15"/>
  <c r="J33" i="15"/>
  <c r="K30" i="15"/>
  <c r="J30" i="15"/>
  <c r="K27" i="15"/>
  <c r="J27" i="15"/>
  <c r="K24" i="15"/>
  <c r="J24" i="15"/>
  <c r="K21" i="15"/>
  <c r="J21" i="15"/>
  <c r="K18" i="15"/>
  <c r="J18" i="15"/>
  <c r="K15" i="15"/>
  <c r="J15" i="15"/>
  <c r="K12" i="15"/>
  <c r="J12" i="15"/>
  <c r="I9" i="15"/>
  <c r="I165" i="15" s="1"/>
  <c r="H9" i="15"/>
  <c r="H176" i="15" s="1" a="1"/>
  <c r="H176" i="15" s="1"/>
  <c r="G9" i="15"/>
  <c r="G169" i="15" s="1"/>
  <c r="F9" i="15"/>
  <c r="F169" i="15" s="1"/>
  <c r="E9" i="15"/>
  <c r="E169" i="15" s="1"/>
  <c r="D9" i="15"/>
  <c r="D176" i="15" s="1" a="1"/>
  <c r="D176" i="15" s="1"/>
  <c r="C9" i="15"/>
  <c r="C176" i="15" s="1" a="1"/>
  <c r="C176" i="15" s="1"/>
  <c r="B9" i="15"/>
  <c r="J9" i="15" s="1"/>
  <c r="I173" i="15" l="1" a="1"/>
  <c r="I173" i="15" s="1"/>
  <c r="I169" i="15"/>
  <c r="E176" i="15" a="1"/>
  <c r="E176" i="15" s="1"/>
  <c r="E165" i="15"/>
  <c r="E173" i="15" a="1"/>
  <c r="E173" i="15" s="1"/>
  <c r="I176" i="15" a="1"/>
  <c r="I176" i="15" s="1"/>
  <c r="D165" i="15"/>
  <c r="C169" i="15"/>
  <c r="B173" i="15" a="1"/>
  <c r="B173" i="15" s="1"/>
  <c r="F173" i="15" a="1"/>
  <c r="F173" i="15" s="1"/>
  <c r="B176" i="15" a="1"/>
  <c r="B176" i="15" s="1"/>
  <c r="F176" i="15" a="1"/>
  <c r="F176" i="15" s="1"/>
  <c r="D169" i="15"/>
  <c r="B159" i="15"/>
  <c r="F165" i="15"/>
  <c r="C173" i="15" a="1"/>
  <c r="C173" i="15" s="1"/>
  <c r="G173" i="15" a="1"/>
  <c r="G173" i="15" s="1"/>
  <c r="K9" i="15"/>
  <c r="G165" i="15"/>
  <c r="G176" i="15" a="1"/>
  <c r="G176" i="15" s="1"/>
  <c r="J98" i="15"/>
  <c r="H165" i="15"/>
  <c r="D173" i="15" a="1"/>
  <c r="D173" i="15" s="1"/>
  <c r="H173" i="15" a="1"/>
  <c r="H173" i="15" s="1"/>
  <c r="H169" i="15"/>
  <c r="B169" i="15" l="1"/>
  <c r="B171" i="15" s="1"/>
  <c r="B165" i="15"/>
  <c r="B167" i="15" s="1"/>
  <c r="K159" i="15"/>
  <c r="J159" i="15"/>
  <c r="B177" i="15"/>
  <c r="B174" i="15"/>
  <c r="B183" i="14" l="1"/>
  <c r="B182" i="14"/>
  <c r="B180" i="14"/>
  <c r="B179" i="14"/>
  <c r="B176" i="14" a="1"/>
  <c r="B176" i="14" s="1"/>
  <c r="C169" i="14"/>
  <c r="B165" i="14"/>
  <c r="H162" i="14"/>
  <c r="G162" i="14"/>
  <c r="E159" i="14"/>
  <c r="C159" i="14"/>
  <c r="B159" i="14"/>
  <c r="F156" i="14"/>
  <c r="E156" i="14"/>
  <c r="D156" i="14"/>
  <c r="C156" i="14"/>
  <c r="B156" i="14"/>
  <c r="G156" i="14" s="1"/>
  <c r="H151" i="14"/>
  <c r="G151" i="14"/>
  <c r="H148" i="14"/>
  <c r="G148" i="14"/>
  <c r="H145" i="14"/>
  <c r="G145" i="14"/>
  <c r="H142" i="14"/>
  <c r="G142" i="14"/>
  <c r="H139" i="14"/>
  <c r="G139" i="14"/>
  <c r="H136" i="14"/>
  <c r="G136" i="14"/>
  <c r="H133" i="14"/>
  <c r="G133" i="14"/>
  <c r="H130" i="14"/>
  <c r="G130" i="14"/>
  <c r="H127" i="14"/>
  <c r="G127" i="14"/>
  <c r="H124" i="14"/>
  <c r="G124" i="14"/>
  <c r="H121" i="14"/>
  <c r="G121" i="14"/>
  <c r="H118" i="14"/>
  <c r="G118" i="14"/>
  <c r="H115" i="14"/>
  <c r="G115" i="14"/>
  <c r="H112" i="14"/>
  <c r="G112" i="14"/>
  <c r="H109" i="14"/>
  <c r="G109" i="14"/>
  <c r="G106" i="14"/>
  <c r="F106" i="14"/>
  <c r="E106" i="14"/>
  <c r="D106" i="14"/>
  <c r="C106" i="14"/>
  <c r="B106" i="14"/>
  <c r="H106" i="14" s="1"/>
  <c r="H101" i="14"/>
  <c r="G101" i="14"/>
  <c r="H98" i="14"/>
  <c r="G98" i="14"/>
  <c r="F98" i="14"/>
  <c r="F159" i="14" s="1"/>
  <c r="E98" i="14"/>
  <c r="D98" i="14"/>
  <c r="D159" i="14" s="1"/>
  <c r="C98" i="14"/>
  <c r="B98" i="14"/>
  <c r="H93" i="14"/>
  <c r="G93" i="14"/>
  <c r="H90" i="14"/>
  <c r="G90" i="14"/>
  <c r="H87" i="14"/>
  <c r="G87" i="14"/>
  <c r="H84" i="14"/>
  <c r="G84" i="14"/>
  <c r="H81" i="14"/>
  <c r="G81" i="14"/>
  <c r="H78" i="14"/>
  <c r="G78" i="14"/>
  <c r="H75" i="14"/>
  <c r="G75" i="14"/>
  <c r="H72" i="14"/>
  <c r="G72" i="14"/>
  <c r="H69" i="14"/>
  <c r="G69" i="14"/>
  <c r="H66" i="14"/>
  <c r="G66" i="14"/>
  <c r="H63" i="14"/>
  <c r="G63" i="14"/>
  <c r="H60" i="14"/>
  <c r="G60" i="14"/>
  <c r="H57" i="14"/>
  <c r="G57" i="14"/>
  <c r="H54" i="14"/>
  <c r="G54" i="14"/>
  <c r="H51" i="14"/>
  <c r="G51" i="14"/>
  <c r="H48" i="14"/>
  <c r="G48" i="14"/>
  <c r="H45" i="14"/>
  <c r="G45" i="14"/>
  <c r="H42" i="14"/>
  <c r="G42" i="14"/>
  <c r="H39" i="14"/>
  <c r="G39" i="14"/>
  <c r="H36" i="14"/>
  <c r="G36" i="14"/>
  <c r="H33" i="14"/>
  <c r="G33" i="14"/>
  <c r="H30" i="14"/>
  <c r="G30" i="14"/>
  <c r="H27" i="14"/>
  <c r="G27" i="14"/>
  <c r="H24" i="14"/>
  <c r="G24" i="14"/>
  <c r="H21" i="14"/>
  <c r="G21" i="14"/>
  <c r="H18" i="14"/>
  <c r="G18" i="14"/>
  <c r="H15" i="14"/>
  <c r="G15" i="14"/>
  <c r="H12" i="14"/>
  <c r="G12" i="14"/>
  <c r="G9" i="14"/>
  <c r="F9" i="14"/>
  <c r="F173" i="14" s="1" a="1"/>
  <c r="F173" i="14" s="1"/>
  <c r="E9" i="14"/>
  <c r="E176" i="14" s="1" a="1"/>
  <c r="E176" i="14" s="1"/>
  <c r="D9" i="14"/>
  <c r="D176" i="14" s="1" a="1"/>
  <c r="D176" i="14" s="1"/>
  <c r="C9" i="14"/>
  <c r="C176" i="14" s="1" a="1"/>
  <c r="C176" i="14" s="1"/>
  <c r="B9" i="14"/>
  <c r="B173" i="14" s="1" a="1"/>
  <c r="B173" i="14" s="1"/>
  <c r="D169" i="14" l="1"/>
  <c r="D173" i="14" a="1"/>
  <c r="D173" i="14" s="1"/>
  <c r="H159" i="14"/>
  <c r="H156" i="14"/>
  <c r="B169" i="14"/>
  <c r="C173" i="14" a="1"/>
  <c r="C173" i="14" s="1"/>
  <c r="B174" i="14" s="1"/>
  <c r="H9" i="14"/>
  <c r="C165" i="14"/>
  <c r="B167" i="14" s="1"/>
  <c r="E169" i="14"/>
  <c r="D165" i="14"/>
  <c r="F169" i="14"/>
  <c r="E173" i="14" a="1"/>
  <c r="E173" i="14" s="1"/>
  <c r="F176" i="14" a="1"/>
  <c r="F176" i="14" s="1"/>
  <c r="B177" i="14" s="1"/>
  <c r="E165" i="14"/>
  <c r="G159" i="14"/>
  <c r="F165" i="14"/>
  <c r="B171" i="14" l="1"/>
  <c r="B183" i="13" l="1"/>
  <c r="B182" i="13"/>
  <c r="B180" i="13"/>
  <c r="B179" i="13"/>
  <c r="H162" i="13"/>
  <c r="G162" i="13"/>
  <c r="H156" i="13"/>
  <c r="F156" i="13"/>
  <c r="E156" i="13"/>
  <c r="D156" i="13"/>
  <c r="C156" i="13"/>
  <c r="B156" i="13"/>
  <c r="G156" i="13" s="1"/>
  <c r="H151" i="13"/>
  <c r="G151" i="13"/>
  <c r="H148" i="13"/>
  <c r="G148" i="13"/>
  <c r="H145" i="13"/>
  <c r="G145" i="13"/>
  <c r="H142" i="13"/>
  <c r="G142" i="13"/>
  <c r="H139" i="13"/>
  <c r="G139" i="13"/>
  <c r="H136" i="13"/>
  <c r="G136" i="13"/>
  <c r="H133" i="13"/>
  <c r="G133" i="13"/>
  <c r="H130" i="13"/>
  <c r="G130" i="13"/>
  <c r="H127" i="13"/>
  <c r="G127" i="13"/>
  <c r="H124" i="13"/>
  <c r="G124" i="13"/>
  <c r="H121" i="13"/>
  <c r="G121" i="13"/>
  <c r="H118" i="13"/>
  <c r="G118" i="13"/>
  <c r="H115" i="13"/>
  <c r="G115" i="13"/>
  <c r="H112" i="13"/>
  <c r="G112" i="13"/>
  <c r="H109" i="13"/>
  <c r="G109" i="13"/>
  <c r="F106" i="13"/>
  <c r="E106" i="13"/>
  <c r="D106" i="13"/>
  <c r="C106" i="13"/>
  <c r="H106" i="13" s="1"/>
  <c r="B106" i="13"/>
  <c r="H101" i="13"/>
  <c r="G101" i="13"/>
  <c r="F98" i="13"/>
  <c r="F159" i="13" s="1"/>
  <c r="E98" i="13"/>
  <c r="E159" i="13" s="1"/>
  <c r="D98" i="13"/>
  <c r="D159" i="13" s="1"/>
  <c r="C98" i="13"/>
  <c r="B98" i="13"/>
  <c r="B159" i="13" s="1"/>
  <c r="H93" i="13"/>
  <c r="G93" i="13"/>
  <c r="H90" i="13"/>
  <c r="G90" i="13"/>
  <c r="H87" i="13"/>
  <c r="G87" i="13"/>
  <c r="H84" i="13"/>
  <c r="G84" i="13"/>
  <c r="H81" i="13"/>
  <c r="G81" i="13"/>
  <c r="H78" i="13"/>
  <c r="G78" i="13"/>
  <c r="H75" i="13"/>
  <c r="G75" i="13"/>
  <c r="H72" i="13"/>
  <c r="G72" i="13"/>
  <c r="H69" i="13"/>
  <c r="G69" i="13"/>
  <c r="H66" i="13"/>
  <c r="G66" i="13"/>
  <c r="H63" i="13"/>
  <c r="G63" i="13"/>
  <c r="H60" i="13"/>
  <c r="G60" i="13"/>
  <c r="H57" i="13"/>
  <c r="G57" i="13"/>
  <c r="H54" i="13"/>
  <c r="G54" i="13"/>
  <c r="H51" i="13"/>
  <c r="G51" i="13"/>
  <c r="H48" i="13"/>
  <c r="G48" i="13"/>
  <c r="H45" i="13"/>
  <c r="G45" i="13"/>
  <c r="H42" i="13"/>
  <c r="G42" i="13"/>
  <c r="H39" i="13"/>
  <c r="G39" i="13"/>
  <c r="H36" i="13"/>
  <c r="G36" i="13"/>
  <c r="H33" i="13"/>
  <c r="G33" i="13"/>
  <c r="H30" i="13"/>
  <c r="G30" i="13"/>
  <c r="H27" i="13"/>
  <c r="G27" i="13"/>
  <c r="H24" i="13"/>
  <c r="G24" i="13"/>
  <c r="H21" i="13"/>
  <c r="G21" i="13"/>
  <c r="H18" i="13"/>
  <c r="G18" i="13"/>
  <c r="H15" i="13"/>
  <c r="G15" i="13"/>
  <c r="H12" i="13"/>
  <c r="G12" i="13"/>
  <c r="F9" i="13"/>
  <c r="F173" i="13" s="1" a="1"/>
  <c r="F173" i="13" s="1"/>
  <c r="E9" i="13"/>
  <c r="E176" i="13" s="1" a="1"/>
  <c r="E176" i="13" s="1"/>
  <c r="D9" i="13"/>
  <c r="D176" i="13" s="1" a="1"/>
  <c r="D176" i="13" s="1"/>
  <c r="C9" i="13"/>
  <c r="H9" i="13" s="1"/>
  <c r="B9" i="13"/>
  <c r="B173" i="13" s="1" a="1"/>
  <c r="B173" i="13" s="1"/>
  <c r="H159" i="13" l="1"/>
  <c r="B169" i="13"/>
  <c r="G98" i="13"/>
  <c r="C169" i="13"/>
  <c r="B176" i="13" a="1"/>
  <c r="B176" i="13" s="1"/>
  <c r="F176" i="13" a="1"/>
  <c r="F176" i="13" s="1"/>
  <c r="G9" i="13"/>
  <c r="H98" i="13"/>
  <c r="G106" i="13"/>
  <c r="C159" i="13"/>
  <c r="C173" i="13" s="1" a="1"/>
  <c r="C173" i="13" s="1"/>
  <c r="B174" i="13" s="1"/>
  <c r="B165" i="13"/>
  <c r="D169" i="13"/>
  <c r="D173" i="13" a="1"/>
  <c r="D173" i="13" s="1"/>
  <c r="C165" i="13"/>
  <c r="E169" i="13"/>
  <c r="C176" i="13" a="1"/>
  <c r="C176" i="13" s="1"/>
  <c r="D165" i="13"/>
  <c r="F169" i="13"/>
  <c r="E173" i="13" a="1"/>
  <c r="E173" i="13" s="1"/>
  <c r="E165" i="13"/>
  <c r="F165" i="13"/>
  <c r="B177" i="13" l="1"/>
  <c r="B167" i="13"/>
  <c r="B171" i="13"/>
  <c r="G159" i="13"/>
  <c r="B183" i="12" l="1"/>
  <c r="B182" i="12"/>
  <c r="B180" i="12"/>
  <c r="B179" i="12"/>
  <c r="Q162" i="12"/>
  <c r="P162" i="12"/>
  <c r="O156" i="12"/>
  <c r="N156" i="12"/>
  <c r="M156" i="12"/>
  <c r="L156" i="12"/>
  <c r="K156" i="12"/>
  <c r="J156" i="12"/>
  <c r="I156" i="12"/>
  <c r="H156" i="12"/>
  <c r="P156" i="12" s="1"/>
  <c r="G156" i="12"/>
  <c r="F156" i="12"/>
  <c r="E156" i="12"/>
  <c r="D156" i="12"/>
  <c r="C156" i="12"/>
  <c r="B156" i="12"/>
  <c r="Q156" i="12" s="1"/>
  <c r="Q151" i="12"/>
  <c r="P151" i="12"/>
  <c r="Q148" i="12"/>
  <c r="P148" i="12"/>
  <c r="Q145" i="12"/>
  <c r="P145" i="12"/>
  <c r="Q142" i="12"/>
  <c r="P142" i="12"/>
  <c r="Q139" i="12"/>
  <c r="P139" i="12"/>
  <c r="Q136" i="12"/>
  <c r="P136" i="12"/>
  <c r="Q133" i="12"/>
  <c r="P133" i="12"/>
  <c r="Q130" i="12"/>
  <c r="P130" i="12"/>
  <c r="Q127" i="12"/>
  <c r="P127" i="12"/>
  <c r="Q124" i="12"/>
  <c r="P124" i="12"/>
  <c r="Q121" i="12"/>
  <c r="P121" i="12"/>
  <c r="Q118" i="12"/>
  <c r="P118" i="12"/>
  <c r="Q115" i="12"/>
  <c r="P115" i="12"/>
  <c r="Q112" i="12"/>
  <c r="P112" i="12"/>
  <c r="Q109" i="12"/>
  <c r="P109" i="12"/>
  <c r="O106" i="12"/>
  <c r="N106" i="12"/>
  <c r="M106" i="12"/>
  <c r="L106" i="12"/>
  <c r="K106" i="12"/>
  <c r="J106" i="12"/>
  <c r="I106" i="12"/>
  <c r="H106" i="12"/>
  <c r="G106" i="12"/>
  <c r="F106" i="12"/>
  <c r="E106" i="12"/>
  <c r="D106" i="12"/>
  <c r="C106" i="12"/>
  <c r="B106" i="12"/>
  <c r="Q106" i="12" s="1"/>
  <c r="Q101" i="12"/>
  <c r="P101" i="12"/>
  <c r="P98" i="12"/>
  <c r="O98" i="12"/>
  <c r="O159" i="12" s="1"/>
  <c r="N98" i="12"/>
  <c r="N159" i="12" s="1"/>
  <c r="N165" i="12" s="1"/>
  <c r="M98" i="12"/>
  <c r="M159" i="12" s="1"/>
  <c r="M173" i="12" s="1" a="1"/>
  <c r="M173" i="12" s="1"/>
  <c r="L98" i="12"/>
  <c r="L159" i="12" s="1"/>
  <c r="K98" i="12"/>
  <c r="K159" i="12" s="1"/>
  <c r="J98" i="12"/>
  <c r="J159" i="12" s="1"/>
  <c r="I98" i="12"/>
  <c r="I159" i="12" s="1"/>
  <c r="I173" i="12" s="1" a="1"/>
  <c r="I173" i="12" s="1"/>
  <c r="H98" i="12"/>
  <c r="H159" i="12" s="1"/>
  <c r="G98" i="12"/>
  <c r="G159" i="12" s="1"/>
  <c r="F98" i="12"/>
  <c r="F159" i="12" s="1"/>
  <c r="F165" i="12" s="1"/>
  <c r="E98" i="12"/>
  <c r="E159" i="12" s="1"/>
  <c r="E173" i="12" s="1" a="1"/>
  <c r="E173" i="12" s="1"/>
  <c r="D98" i="12"/>
  <c r="D159" i="12" s="1"/>
  <c r="C98" i="12"/>
  <c r="C159" i="12" s="1"/>
  <c r="B98" i="12"/>
  <c r="B159" i="12" s="1"/>
  <c r="Q93" i="12"/>
  <c r="P93" i="12"/>
  <c r="Q90" i="12"/>
  <c r="P90" i="12"/>
  <c r="Q87" i="12"/>
  <c r="P87" i="12"/>
  <c r="Q84" i="12"/>
  <c r="P84" i="12"/>
  <c r="Q81" i="12"/>
  <c r="P81" i="12"/>
  <c r="Q78" i="12"/>
  <c r="P78" i="12"/>
  <c r="Q75" i="12"/>
  <c r="P75" i="12"/>
  <c r="Q72" i="12"/>
  <c r="P72" i="12"/>
  <c r="Q69" i="12"/>
  <c r="P69" i="12"/>
  <c r="Q66" i="12"/>
  <c r="P66" i="12"/>
  <c r="Q63" i="12"/>
  <c r="P63" i="12"/>
  <c r="Q60" i="12"/>
  <c r="P60" i="12"/>
  <c r="Q57" i="12"/>
  <c r="P57" i="12"/>
  <c r="Q54" i="12"/>
  <c r="P54" i="12"/>
  <c r="Q51" i="12"/>
  <c r="P51" i="12"/>
  <c r="Q48" i="12"/>
  <c r="P48" i="12"/>
  <c r="Q45" i="12"/>
  <c r="P45" i="12"/>
  <c r="Q42" i="12"/>
  <c r="P42" i="12"/>
  <c r="Q39" i="12"/>
  <c r="P39" i="12"/>
  <c r="Q36" i="12"/>
  <c r="P36" i="12"/>
  <c r="Q33" i="12"/>
  <c r="P33" i="12"/>
  <c r="Q30" i="12"/>
  <c r="P30" i="12"/>
  <c r="Q27" i="12"/>
  <c r="P27" i="12"/>
  <c r="Q24" i="12"/>
  <c r="P24" i="12"/>
  <c r="Q21" i="12"/>
  <c r="P21" i="12"/>
  <c r="Q18" i="12"/>
  <c r="P18" i="12"/>
  <c r="Q15" i="12"/>
  <c r="P15" i="12"/>
  <c r="Q12" i="12"/>
  <c r="P12" i="12"/>
  <c r="O9" i="12"/>
  <c r="O169" i="12" s="1"/>
  <c r="N9" i="12"/>
  <c r="N176" i="12" s="1" a="1"/>
  <c r="N176" i="12" s="1"/>
  <c r="M9" i="12"/>
  <c r="M165" i="12" s="1"/>
  <c r="L9" i="12"/>
  <c r="L173" i="12" s="1" a="1"/>
  <c r="L173" i="12" s="1"/>
  <c r="K9" i="12"/>
  <c r="K165" i="12" s="1"/>
  <c r="J9" i="12"/>
  <c r="J176" i="12" s="1" a="1"/>
  <c r="J176" i="12" s="1"/>
  <c r="I9" i="12"/>
  <c r="I176" i="12" s="1" a="1"/>
  <c r="I176" i="12" s="1"/>
  <c r="H9" i="12"/>
  <c r="P9" i="12" s="1"/>
  <c r="G9" i="12"/>
  <c r="G173" i="12" s="1" a="1"/>
  <c r="G173" i="12" s="1"/>
  <c r="F9" i="12"/>
  <c r="F176" i="12" s="1" a="1"/>
  <c r="F176" i="12" s="1"/>
  <c r="E9" i="12"/>
  <c r="D9" i="12"/>
  <c r="D173" i="12" s="1" a="1"/>
  <c r="D173" i="12" s="1"/>
  <c r="C9" i="12"/>
  <c r="C165" i="12" s="1"/>
  <c r="B9" i="12"/>
  <c r="B176" i="12" s="1" a="1"/>
  <c r="B176" i="12" s="1"/>
  <c r="E165" i="12" l="1"/>
  <c r="P159" i="12"/>
  <c r="Q159" i="12"/>
  <c r="Q9" i="12"/>
  <c r="Q98" i="12"/>
  <c r="G165" i="12"/>
  <c r="O165" i="12"/>
  <c r="H169" i="12"/>
  <c r="C176" i="12" a="1"/>
  <c r="C176" i="12" s="1"/>
  <c r="B177" i="12" s="1"/>
  <c r="G176" i="12" a="1"/>
  <c r="G176" i="12" s="1"/>
  <c r="K176" i="12" a="1"/>
  <c r="K176" i="12" s="1"/>
  <c r="O176" i="12" a="1"/>
  <c r="O176" i="12" s="1"/>
  <c r="P106" i="12"/>
  <c r="H165" i="12"/>
  <c r="I169" i="12"/>
  <c r="B173" i="12" a="1"/>
  <c r="B173" i="12" s="1"/>
  <c r="F173" i="12" a="1"/>
  <c r="F173" i="12" s="1"/>
  <c r="J173" i="12" a="1"/>
  <c r="J173" i="12" s="1"/>
  <c r="N173" i="12" a="1"/>
  <c r="N173" i="12" s="1"/>
  <c r="G169" i="12"/>
  <c r="I165" i="12"/>
  <c r="B169" i="12"/>
  <c r="J169" i="12"/>
  <c r="D176" i="12" a="1"/>
  <c r="D176" i="12" s="1"/>
  <c r="H176" i="12" a="1"/>
  <c r="H176" i="12" s="1"/>
  <c r="L176" i="12" a="1"/>
  <c r="L176" i="12" s="1"/>
  <c r="B165" i="12"/>
  <c r="B167" i="12" s="1"/>
  <c r="J165" i="12"/>
  <c r="C169" i="12"/>
  <c r="K169" i="12"/>
  <c r="C173" i="12" a="1"/>
  <c r="C173" i="12" s="1"/>
  <c r="K173" i="12" a="1"/>
  <c r="K173" i="12" s="1"/>
  <c r="O173" i="12" a="1"/>
  <c r="O173" i="12" s="1"/>
  <c r="D169" i="12"/>
  <c r="L169" i="12"/>
  <c r="E176" i="12" a="1"/>
  <c r="E176" i="12" s="1"/>
  <c r="M176" i="12" a="1"/>
  <c r="M176" i="12" s="1"/>
  <c r="D165" i="12"/>
  <c r="L165" i="12"/>
  <c r="E169" i="12"/>
  <c r="M169" i="12"/>
  <c r="H173" i="12" a="1"/>
  <c r="H173" i="12" s="1"/>
  <c r="F169" i="12"/>
  <c r="N169" i="12"/>
  <c r="B171" i="12" l="1"/>
  <c r="B174" i="12"/>
  <c r="B183" i="11" l="1"/>
  <c r="B182" i="11"/>
  <c r="B180" i="11"/>
  <c r="B179" i="11"/>
  <c r="H162" i="11"/>
  <c r="G162" i="11"/>
  <c r="H156" i="11"/>
  <c r="F156" i="11"/>
  <c r="E156" i="11"/>
  <c r="D156" i="11"/>
  <c r="C156" i="11"/>
  <c r="B156" i="11"/>
  <c r="G156" i="11" s="1"/>
  <c r="H151" i="11"/>
  <c r="G151" i="11"/>
  <c r="H148" i="11"/>
  <c r="G148" i="11"/>
  <c r="H145" i="11"/>
  <c r="G145" i="11"/>
  <c r="H142" i="11"/>
  <c r="G142" i="11"/>
  <c r="H139" i="11"/>
  <c r="G139" i="11"/>
  <c r="H136" i="11"/>
  <c r="G136" i="11"/>
  <c r="H133" i="11"/>
  <c r="G133" i="11"/>
  <c r="H130" i="11"/>
  <c r="G130" i="11"/>
  <c r="H127" i="11"/>
  <c r="G127" i="11"/>
  <c r="H124" i="11"/>
  <c r="G124" i="11"/>
  <c r="H121" i="11"/>
  <c r="G121" i="11"/>
  <c r="H118" i="11"/>
  <c r="G118" i="11"/>
  <c r="H115" i="11"/>
  <c r="G115" i="11"/>
  <c r="H112" i="11"/>
  <c r="G112" i="11"/>
  <c r="H109" i="11"/>
  <c r="G109" i="11"/>
  <c r="F106" i="11"/>
  <c r="E106" i="11"/>
  <c r="D106" i="11"/>
  <c r="C106" i="11"/>
  <c r="H106" i="11" s="1"/>
  <c r="B106" i="11"/>
  <c r="H101" i="11"/>
  <c r="G101" i="11"/>
  <c r="F98" i="11"/>
  <c r="F159" i="11" s="1"/>
  <c r="E98" i="11"/>
  <c r="E159" i="11" s="1"/>
  <c r="D98" i="11"/>
  <c r="D159" i="11" s="1"/>
  <c r="C98" i="11"/>
  <c r="C159" i="11" s="1"/>
  <c r="C173" i="11" s="1" a="1"/>
  <c r="C173" i="11" s="1"/>
  <c r="B98" i="11"/>
  <c r="H98" i="11" s="1"/>
  <c r="H93" i="11"/>
  <c r="G93" i="11"/>
  <c r="H90" i="11"/>
  <c r="G90" i="11"/>
  <c r="H87" i="11"/>
  <c r="G87" i="11"/>
  <c r="H84" i="11"/>
  <c r="G84" i="11"/>
  <c r="H81" i="11"/>
  <c r="G81" i="11"/>
  <c r="H78" i="11"/>
  <c r="G78" i="11"/>
  <c r="H75" i="11"/>
  <c r="G75" i="11"/>
  <c r="H72" i="11"/>
  <c r="G72" i="11"/>
  <c r="H69" i="11"/>
  <c r="G69" i="11"/>
  <c r="H66" i="11"/>
  <c r="G66" i="11"/>
  <c r="H63" i="11"/>
  <c r="G63" i="11"/>
  <c r="H60" i="11"/>
  <c r="G60" i="11"/>
  <c r="H57" i="11"/>
  <c r="G57" i="11"/>
  <c r="H54" i="11"/>
  <c r="G54" i="11"/>
  <c r="H51" i="11"/>
  <c r="G51" i="11"/>
  <c r="H48" i="11"/>
  <c r="G48" i="11"/>
  <c r="H45" i="11"/>
  <c r="G45" i="11"/>
  <c r="H42" i="11"/>
  <c r="G42" i="11"/>
  <c r="H39" i="11"/>
  <c r="G39" i="11"/>
  <c r="H36" i="11"/>
  <c r="G36" i="11"/>
  <c r="H33" i="11"/>
  <c r="G33" i="11"/>
  <c r="H30" i="11"/>
  <c r="G30" i="11"/>
  <c r="H27" i="11"/>
  <c r="G27" i="11"/>
  <c r="H24" i="11"/>
  <c r="G24" i="11"/>
  <c r="H21" i="11"/>
  <c r="G21" i="11"/>
  <c r="H18" i="11"/>
  <c r="G18" i="11"/>
  <c r="H15" i="11"/>
  <c r="G15" i="11"/>
  <c r="H12" i="11"/>
  <c r="G12" i="11"/>
  <c r="F9" i="11"/>
  <c r="F173" i="11" s="1" a="1"/>
  <c r="F173" i="11" s="1"/>
  <c r="E9" i="11"/>
  <c r="E176" i="11" s="1" a="1"/>
  <c r="E176" i="11" s="1"/>
  <c r="D9" i="11"/>
  <c r="D176" i="11" s="1" a="1"/>
  <c r="D176" i="11" s="1"/>
  <c r="C9" i="11"/>
  <c r="H9" i="11" s="1"/>
  <c r="B9" i="11"/>
  <c r="B173" i="11" l="1" a="1"/>
  <c r="B173" i="11" s="1"/>
  <c r="G98" i="11"/>
  <c r="B159" i="11"/>
  <c r="C169" i="11"/>
  <c r="B176" i="11" a="1"/>
  <c r="B176" i="11" s="1"/>
  <c r="F176" i="11" a="1"/>
  <c r="F176" i="11" s="1"/>
  <c r="G106" i="11"/>
  <c r="B165" i="11"/>
  <c r="D169" i="11"/>
  <c r="D173" i="11" a="1"/>
  <c r="D173" i="11" s="1"/>
  <c r="C165" i="11"/>
  <c r="E169" i="11"/>
  <c r="C176" i="11" a="1"/>
  <c r="C176" i="11" s="1"/>
  <c r="D165" i="11"/>
  <c r="F169" i="11"/>
  <c r="E173" i="11" a="1"/>
  <c r="E173" i="11" s="1"/>
  <c r="G9" i="11"/>
  <c r="E165" i="11"/>
  <c r="F165" i="11"/>
  <c r="B167" i="11" l="1"/>
  <c r="B177" i="11"/>
  <c r="H159" i="11"/>
  <c r="G159" i="11"/>
  <c r="B169" i="11"/>
  <c r="B171" i="11" s="1"/>
  <c r="B174" i="11"/>
  <c r="B183" i="10" l="1"/>
  <c r="B182" i="10"/>
  <c r="B180" i="10"/>
  <c r="B179" i="10"/>
  <c r="G162" i="10"/>
  <c r="F162" i="10"/>
  <c r="C159" i="10"/>
  <c r="B159" i="10"/>
  <c r="G159" i="10" s="1"/>
  <c r="G156" i="10"/>
  <c r="F156" i="10"/>
  <c r="E156" i="10"/>
  <c r="D156" i="10"/>
  <c r="C156" i="10"/>
  <c r="B156" i="10"/>
  <c r="G151" i="10"/>
  <c r="F151" i="10"/>
  <c r="G148" i="10"/>
  <c r="F148" i="10"/>
  <c r="G145" i="10"/>
  <c r="F145" i="10"/>
  <c r="G142" i="10"/>
  <c r="F142" i="10"/>
  <c r="G139" i="10"/>
  <c r="F139" i="10"/>
  <c r="G136" i="10"/>
  <c r="F136" i="10"/>
  <c r="G133" i="10"/>
  <c r="F133" i="10"/>
  <c r="G130" i="10"/>
  <c r="F130" i="10"/>
  <c r="G127" i="10"/>
  <c r="F127" i="10"/>
  <c r="G124" i="10"/>
  <c r="F124" i="10"/>
  <c r="G121" i="10"/>
  <c r="F121" i="10"/>
  <c r="G118" i="10"/>
  <c r="F118" i="10"/>
  <c r="G115" i="10"/>
  <c r="F115" i="10"/>
  <c r="G112" i="10"/>
  <c r="F112" i="10"/>
  <c r="G109" i="10"/>
  <c r="F109" i="10"/>
  <c r="E106" i="10"/>
  <c r="D106" i="10"/>
  <c r="C106" i="10"/>
  <c r="B106" i="10"/>
  <c r="G106" i="10" s="1"/>
  <c r="G101" i="10"/>
  <c r="F101" i="10"/>
  <c r="E98" i="10"/>
  <c r="E159" i="10" s="1"/>
  <c r="D98" i="10"/>
  <c r="D159" i="10" s="1"/>
  <c r="C98" i="10"/>
  <c r="B98" i="10"/>
  <c r="G98" i="10" s="1"/>
  <c r="G93" i="10"/>
  <c r="F93" i="10"/>
  <c r="G90" i="10"/>
  <c r="F90" i="10"/>
  <c r="G87" i="10"/>
  <c r="F87" i="10"/>
  <c r="G84" i="10"/>
  <c r="F84" i="10"/>
  <c r="G81" i="10"/>
  <c r="F81" i="10"/>
  <c r="G78" i="10"/>
  <c r="F78" i="10"/>
  <c r="G75" i="10"/>
  <c r="F75" i="10"/>
  <c r="G72" i="10"/>
  <c r="F72" i="10"/>
  <c r="G69" i="10"/>
  <c r="F69" i="10"/>
  <c r="G66" i="10"/>
  <c r="F66" i="10"/>
  <c r="G63" i="10"/>
  <c r="F63" i="10"/>
  <c r="G60" i="10"/>
  <c r="F60" i="10"/>
  <c r="G57" i="10"/>
  <c r="F57" i="10"/>
  <c r="G54" i="10"/>
  <c r="F54" i="10"/>
  <c r="G51" i="10"/>
  <c r="F51" i="10"/>
  <c r="G48" i="10"/>
  <c r="F48" i="10"/>
  <c r="G45" i="10"/>
  <c r="F45" i="10"/>
  <c r="G42" i="10"/>
  <c r="F42" i="10"/>
  <c r="G39" i="10"/>
  <c r="F39" i="10"/>
  <c r="G36" i="10"/>
  <c r="F36" i="10"/>
  <c r="G33" i="10"/>
  <c r="F33" i="10"/>
  <c r="G30" i="10"/>
  <c r="F30" i="10"/>
  <c r="G27" i="10"/>
  <c r="F27" i="10"/>
  <c r="G24" i="10"/>
  <c r="F24" i="10"/>
  <c r="G21" i="10"/>
  <c r="F21" i="10"/>
  <c r="G18" i="10"/>
  <c r="F18" i="10"/>
  <c r="G15" i="10"/>
  <c r="F15" i="10"/>
  <c r="G12" i="10"/>
  <c r="F12" i="10"/>
  <c r="E9" i="10"/>
  <c r="E165" i="10" s="1"/>
  <c r="D9" i="10"/>
  <c r="D176" i="10" s="1" a="1"/>
  <c r="D176" i="10" s="1"/>
  <c r="C9" i="10"/>
  <c r="C169" i="10" s="1"/>
  <c r="B9" i="10"/>
  <c r="B169" i="10" s="1"/>
  <c r="E169" i="10" l="1"/>
  <c r="E173" i="10" a="1"/>
  <c r="E173" i="10" s="1"/>
  <c r="B165" i="10"/>
  <c r="C165" i="10"/>
  <c r="E176" i="10" a="1"/>
  <c r="E176" i="10" s="1"/>
  <c r="F98" i="10"/>
  <c r="F106" i="10"/>
  <c r="D165" i="10"/>
  <c r="B173" i="10" a="1"/>
  <c r="B173" i="10" s="1"/>
  <c r="B176" i="10" a="1"/>
  <c r="B176" i="10" s="1"/>
  <c r="B177" i="10" s="1"/>
  <c r="F159" i="10"/>
  <c r="C173" i="10" a="1"/>
  <c r="C173" i="10" s="1"/>
  <c r="F9" i="10"/>
  <c r="G9" i="10"/>
  <c r="C176" i="10" a="1"/>
  <c r="C176" i="10" s="1"/>
  <c r="D173" i="10" a="1"/>
  <c r="D173" i="10" s="1"/>
  <c r="D169" i="10"/>
  <c r="B171" i="10" s="1"/>
  <c r="B167" i="10" l="1"/>
  <c r="B174" i="10"/>
  <c r="B183" i="9" l="1"/>
  <c r="B182" i="9"/>
  <c r="B180" i="9"/>
  <c r="B179" i="9"/>
  <c r="B176" i="9" a="1"/>
  <c r="B176" i="9" s="1"/>
  <c r="H162" i="9"/>
  <c r="G162" i="9"/>
  <c r="B159" i="9"/>
  <c r="F156" i="9"/>
  <c r="E156" i="9"/>
  <c r="D156" i="9"/>
  <c r="C156" i="9"/>
  <c r="B156" i="9"/>
  <c r="G156" i="9" s="1"/>
  <c r="H151" i="9"/>
  <c r="G151" i="9"/>
  <c r="H148" i="9"/>
  <c r="G148" i="9"/>
  <c r="H145" i="9"/>
  <c r="G145" i="9"/>
  <c r="H142" i="9"/>
  <c r="G142" i="9"/>
  <c r="H139" i="9"/>
  <c r="G139" i="9"/>
  <c r="H136" i="9"/>
  <c r="G136" i="9"/>
  <c r="H133" i="9"/>
  <c r="G133" i="9"/>
  <c r="H130" i="9"/>
  <c r="G130" i="9"/>
  <c r="H127" i="9"/>
  <c r="G127" i="9"/>
  <c r="H124" i="9"/>
  <c r="G124" i="9"/>
  <c r="H121" i="9"/>
  <c r="G121" i="9"/>
  <c r="H118" i="9"/>
  <c r="G118" i="9"/>
  <c r="H115" i="9"/>
  <c r="G115" i="9"/>
  <c r="H112" i="9"/>
  <c r="G112" i="9"/>
  <c r="H109" i="9"/>
  <c r="G109" i="9"/>
  <c r="F106" i="9"/>
  <c r="E106" i="9"/>
  <c r="D106" i="9"/>
  <c r="C106" i="9"/>
  <c r="G106" i="9" s="1"/>
  <c r="B106" i="9"/>
  <c r="H106" i="9" s="1"/>
  <c r="H101" i="9"/>
  <c r="G101" i="9"/>
  <c r="G98" i="9"/>
  <c r="F98" i="9"/>
  <c r="F159" i="9" s="1"/>
  <c r="E98" i="9"/>
  <c r="E159" i="9" s="1"/>
  <c r="D98" i="9"/>
  <c r="D159" i="9" s="1"/>
  <c r="C98" i="9"/>
  <c r="C159" i="9" s="1"/>
  <c r="C169" i="9" s="1"/>
  <c r="B98" i="9"/>
  <c r="H93" i="9"/>
  <c r="G93" i="9"/>
  <c r="H90" i="9"/>
  <c r="G90" i="9"/>
  <c r="H87" i="9"/>
  <c r="G87" i="9"/>
  <c r="H84" i="9"/>
  <c r="G84" i="9"/>
  <c r="H81" i="9"/>
  <c r="G81" i="9"/>
  <c r="H78" i="9"/>
  <c r="G78" i="9"/>
  <c r="H75" i="9"/>
  <c r="G75" i="9"/>
  <c r="H72" i="9"/>
  <c r="G72" i="9"/>
  <c r="H69" i="9"/>
  <c r="G69" i="9"/>
  <c r="H66" i="9"/>
  <c r="G66" i="9"/>
  <c r="H63" i="9"/>
  <c r="G63" i="9"/>
  <c r="H60" i="9"/>
  <c r="G60" i="9"/>
  <c r="H57" i="9"/>
  <c r="G57" i="9"/>
  <c r="H54" i="9"/>
  <c r="G54" i="9"/>
  <c r="H51" i="9"/>
  <c r="G51" i="9"/>
  <c r="H48" i="9"/>
  <c r="G48" i="9"/>
  <c r="H45" i="9"/>
  <c r="G45" i="9"/>
  <c r="H42" i="9"/>
  <c r="G42" i="9"/>
  <c r="H39" i="9"/>
  <c r="G39" i="9"/>
  <c r="H36" i="9"/>
  <c r="G36" i="9"/>
  <c r="H33" i="9"/>
  <c r="G33" i="9"/>
  <c r="H30" i="9"/>
  <c r="G30" i="9"/>
  <c r="H27" i="9"/>
  <c r="G27" i="9"/>
  <c r="H24" i="9"/>
  <c r="G24" i="9"/>
  <c r="H21" i="9"/>
  <c r="G21" i="9"/>
  <c r="H18" i="9"/>
  <c r="G18" i="9"/>
  <c r="H15" i="9"/>
  <c r="G15" i="9"/>
  <c r="H12" i="9"/>
  <c r="G12" i="9"/>
  <c r="F9" i="9"/>
  <c r="F173" i="9" s="1" a="1"/>
  <c r="F173" i="9" s="1"/>
  <c r="E9" i="9"/>
  <c r="E176" i="9" s="1" a="1"/>
  <c r="E176" i="9" s="1"/>
  <c r="D9" i="9"/>
  <c r="D176" i="9" s="1" a="1"/>
  <c r="D176" i="9" s="1"/>
  <c r="C9" i="9"/>
  <c r="G9" i="9" s="1"/>
  <c r="B9" i="9"/>
  <c r="B173" i="9" s="1" a="1"/>
  <c r="B173" i="9" s="1"/>
  <c r="H159" i="9" l="1"/>
  <c r="H156" i="9"/>
  <c r="B169" i="9"/>
  <c r="C173" i="9" a="1"/>
  <c r="C173" i="9" s="1"/>
  <c r="B174" i="9" s="1"/>
  <c r="H98" i="9"/>
  <c r="B165" i="9"/>
  <c r="D169" i="9"/>
  <c r="D173" i="9" a="1"/>
  <c r="D173" i="9" s="1"/>
  <c r="H9" i="9"/>
  <c r="C165" i="9"/>
  <c r="E169" i="9"/>
  <c r="C176" i="9" a="1"/>
  <c r="C176" i="9" s="1"/>
  <c r="B177" i="9" s="1"/>
  <c r="D165" i="9"/>
  <c r="F169" i="9"/>
  <c r="E173" i="9" a="1"/>
  <c r="E173" i="9" s="1"/>
  <c r="F176" i="9" a="1"/>
  <c r="F176" i="9" s="1"/>
  <c r="E165" i="9"/>
  <c r="G159" i="9"/>
  <c r="F165" i="9"/>
  <c r="B167" i="9" l="1"/>
  <c r="B171" i="9"/>
  <c r="B183" i="8" l="1"/>
  <c r="B182" i="8"/>
  <c r="B180" i="8"/>
  <c r="B179" i="8"/>
  <c r="H162" i="8"/>
  <c r="G162" i="8"/>
  <c r="H156" i="8"/>
  <c r="F156" i="8"/>
  <c r="E156" i="8"/>
  <c r="D156" i="8"/>
  <c r="C156" i="8"/>
  <c r="B156" i="8"/>
  <c r="G156" i="8" s="1"/>
  <c r="H151" i="8"/>
  <c r="G151" i="8"/>
  <c r="H148" i="8"/>
  <c r="G148" i="8"/>
  <c r="H145" i="8"/>
  <c r="G145" i="8"/>
  <c r="H142" i="8"/>
  <c r="G142" i="8"/>
  <c r="H139" i="8"/>
  <c r="G139" i="8"/>
  <c r="H136" i="8"/>
  <c r="G136" i="8"/>
  <c r="H133" i="8"/>
  <c r="G133" i="8"/>
  <c r="H130" i="8"/>
  <c r="G130" i="8"/>
  <c r="H127" i="8"/>
  <c r="G127" i="8"/>
  <c r="H124" i="8"/>
  <c r="G124" i="8"/>
  <c r="H121" i="8"/>
  <c r="G121" i="8"/>
  <c r="H118" i="8"/>
  <c r="G118" i="8"/>
  <c r="H115" i="8"/>
  <c r="G115" i="8"/>
  <c r="H112" i="8"/>
  <c r="G112" i="8"/>
  <c r="H109" i="8"/>
  <c r="G109" i="8"/>
  <c r="F106" i="8"/>
  <c r="E106" i="8"/>
  <c r="D106" i="8"/>
  <c r="C106" i="8"/>
  <c r="H106" i="8" s="1"/>
  <c r="B106" i="8"/>
  <c r="H101" i="8"/>
  <c r="G101" i="8"/>
  <c r="F98" i="8"/>
  <c r="F159" i="8" s="1"/>
  <c r="E98" i="8"/>
  <c r="E159" i="8" s="1"/>
  <c r="D98" i="8"/>
  <c r="D159" i="8" s="1"/>
  <c r="C98" i="8"/>
  <c r="C159" i="8" s="1"/>
  <c r="C173" i="8" s="1" a="1"/>
  <c r="C173" i="8" s="1"/>
  <c r="B98" i="8"/>
  <c r="H98" i="8" s="1"/>
  <c r="H93" i="8"/>
  <c r="G93" i="8"/>
  <c r="H90" i="8"/>
  <c r="G90" i="8"/>
  <c r="H87" i="8"/>
  <c r="G87" i="8"/>
  <c r="H84" i="8"/>
  <c r="G84" i="8"/>
  <c r="H81" i="8"/>
  <c r="G81" i="8"/>
  <c r="H78" i="8"/>
  <c r="G78" i="8"/>
  <c r="H75" i="8"/>
  <c r="G75" i="8"/>
  <c r="H72" i="8"/>
  <c r="G72" i="8"/>
  <c r="H69" i="8"/>
  <c r="G69" i="8"/>
  <c r="H66" i="8"/>
  <c r="G66" i="8"/>
  <c r="H63" i="8"/>
  <c r="G63" i="8"/>
  <c r="H60" i="8"/>
  <c r="G60" i="8"/>
  <c r="H57" i="8"/>
  <c r="G57" i="8"/>
  <c r="H54" i="8"/>
  <c r="G54" i="8"/>
  <c r="H51" i="8"/>
  <c r="G51" i="8"/>
  <c r="H48" i="8"/>
  <c r="G48" i="8"/>
  <c r="H45" i="8"/>
  <c r="G45" i="8"/>
  <c r="H42" i="8"/>
  <c r="G42" i="8"/>
  <c r="H39" i="8"/>
  <c r="G39" i="8"/>
  <c r="H36" i="8"/>
  <c r="G36" i="8"/>
  <c r="H33" i="8"/>
  <c r="G33" i="8"/>
  <c r="H30" i="8"/>
  <c r="G30" i="8"/>
  <c r="H27" i="8"/>
  <c r="G27" i="8"/>
  <c r="H24" i="8"/>
  <c r="G24" i="8"/>
  <c r="H21" i="8"/>
  <c r="G21" i="8"/>
  <c r="H18" i="8"/>
  <c r="G18" i="8"/>
  <c r="H15" i="8"/>
  <c r="G15" i="8"/>
  <c r="H12" i="8"/>
  <c r="G12" i="8"/>
  <c r="F9" i="8"/>
  <c r="F173" i="8" s="1" a="1"/>
  <c r="F173" i="8" s="1"/>
  <c r="E9" i="8"/>
  <c r="E176" i="8" s="1" a="1"/>
  <c r="E176" i="8" s="1"/>
  <c r="D9" i="8"/>
  <c r="D176" i="8" s="1" a="1"/>
  <c r="D176" i="8" s="1"/>
  <c r="C9" i="8"/>
  <c r="C176" i="8" s="1" a="1"/>
  <c r="C176" i="8" s="1"/>
  <c r="B9" i="8"/>
  <c r="B173" i="8" l="1" a="1"/>
  <c r="B173" i="8" s="1"/>
  <c r="G98" i="8"/>
  <c r="B159" i="8"/>
  <c r="B176" i="8" a="1"/>
  <c r="B176" i="8" s="1"/>
  <c r="B177" i="8" s="1"/>
  <c r="F176" i="8" a="1"/>
  <c r="F176" i="8" s="1"/>
  <c r="G106" i="8"/>
  <c r="B165" i="8"/>
  <c r="D173" i="8" a="1"/>
  <c r="D173" i="8" s="1"/>
  <c r="H9" i="8"/>
  <c r="C165" i="8"/>
  <c r="D165" i="8"/>
  <c r="E173" i="8" a="1"/>
  <c r="E173" i="8" s="1"/>
  <c r="E165" i="8"/>
  <c r="F165" i="8"/>
  <c r="G9" i="8"/>
  <c r="C169" i="8" l="1"/>
  <c r="B167" i="8"/>
  <c r="E169" i="8"/>
  <c r="H159" i="8"/>
  <c r="G159" i="8"/>
  <c r="B169" i="8"/>
  <c r="B174" i="8"/>
  <c r="D169" i="8" l="1"/>
  <c r="B171" i="8" s="1"/>
  <c r="F169" i="8"/>
  <c r="B183" i="6" l="1"/>
  <c r="B182" i="6"/>
  <c r="B180" i="6"/>
  <c r="B179" i="6"/>
  <c r="M162" i="6"/>
  <c r="L162" i="6"/>
  <c r="I159" i="6"/>
  <c r="H159" i="6"/>
  <c r="K156" i="6"/>
  <c r="J156" i="6"/>
  <c r="I156" i="6"/>
  <c r="H156" i="6"/>
  <c r="G156" i="6"/>
  <c r="F156" i="6"/>
  <c r="E156" i="6"/>
  <c r="D156" i="6"/>
  <c r="L156" i="6" s="1"/>
  <c r="C156" i="6"/>
  <c r="B156" i="6"/>
  <c r="M151" i="6"/>
  <c r="L151" i="6"/>
  <c r="M148" i="6"/>
  <c r="L148" i="6"/>
  <c r="M145" i="6"/>
  <c r="L145" i="6"/>
  <c r="M142" i="6"/>
  <c r="L142" i="6"/>
  <c r="M139" i="6"/>
  <c r="L139" i="6"/>
  <c r="M136" i="6"/>
  <c r="L136" i="6"/>
  <c r="M133" i="6"/>
  <c r="L133" i="6"/>
  <c r="M130" i="6"/>
  <c r="L130" i="6"/>
  <c r="M127" i="6"/>
  <c r="L127" i="6"/>
  <c r="M124" i="6"/>
  <c r="L124" i="6"/>
  <c r="M121" i="6"/>
  <c r="L121" i="6"/>
  <c r="M118" i="6"/>
  <c r="L118" i="6"/>
  <c r="M115" i="6"/>
  <c r="L115" i="6"/>
  <c r="M112" i="6"/>
  <c r="L112" i="6"/>
  <c r="M109" i="6"/>
  <c r="L109" i="6"/>
  <c r="K106" i="6"/>
  <c r="J106" i="6"/>
  <c r="I106" i="6"/>
  <c r="H106" i="6"/>
  <c r="G106" i="6"/>
  <c r="G173" i="6" s="1" a="1"/>
  <c r="G173" i="6" s="1"/>
  <c r="F106" i="6"/>
  <c r="F165" i="6" s="1"/>
  <c r="E106" i="6"/>
  <c r="D106" i="6"/>
  <c r="C106" i="6"/>
  <c r="B106" i="6"/>
  <c r="M106" i="6" s="1"/>
  <c r="M101" i="6"/>
  <c r="L101" i="6"/>
  <c r="K98" i="6"/>
  <c r="K159" i="6" s="1"/>
  <c r="J98" i="6"/>
  <c r="J159" i="6" s="1"/>
  <c r="J165" i="6" s="1"/>
  <c r="I98" i="6"/>
  <c r="H98" i="6"/>
  <c r="G98" i="6"/>
  <c r="G159" i="6" s="1"/>
  <c r="G169" i="6" s="1"/>
  <c r="F98" i="6"/>
  <c r="F159" i="6" s="1"/>
  <c r="E98" i="6"/>
  <c r="E159" i="6" s="1"/>
  <c r="D98" i="6"/>
  <c r="M98" i="6" s="1"/>
  <c r="C98" i="6"/>
  <c r="C159" i="6" s="1"/>
  <c r="B98" i="6"/>
  <c r="B159" i="6" s="1"/>
  <c r="M93" i="6"/>
  <c r="L93" i="6"/>
  <c r="M90" i="6"/>
  <c r="L90" i="6"/>
  <c r="M87" i="6"/>
  <c r="L87" i="6"/>
  <c r="M84" i="6"/>
  <c r="L84" i="6"/>
  <c r="M81" i="6"/>
  <c r="L81" i="6"/>
  <c r="M78" i="6"/>
  <c r="L78" i="6"/>
  <c r="M75" i="6"/>
  <c r="L75" i="6"/>
  <c r="M72" i="6"/>
  <c r="L72" i="6"/>
  <c r="M69" i="6"/>
  <c r="L69" i="6"/>
  <c r="M66" i="6"/>
  <c r="L66" i="6"/>
  <c r="M63" i="6"/>
  <c r="L63" i="6"/>
  <c r="M60" i="6"/>
  <c r="L60" i="6"/>
  <c r="M57" i="6"/>
  <c r="L57" i="6"/>
  <c r="M54" i="6"/>
  <c r="L54" i="6"/>
  <c r="M51" i="6"/>
  <c r="L51" i="6"/>
  <c r="M48" i="6"/>
  <c r="L48" i="6"/>
  <c r="M45" i="6"/>
  <c r="L45" i="6"/>
  <c r="M42" i="6"/>
  <c r="L42" i="6"/>
  <c r="M39" i="6"/>
  <c r="L39" i="6"/>
  <c r="M36" i="6"/>
  <c r="L36" i="6"/>
  <c r="M33" i="6"/>
  <c r="L33" i="6"/>
  <c r="M30" i="6"/>
  <c r="L30" i="6"/>
  <c r="M27" i="6"/>
  <c r="L27" i="6"/>
  <c r="M24" i="6"/>
  <c r="L24" i="6"/>
  <c r="M21" i="6"/>
  <c r="L21" i="6"/>
  <c r="M18" i="6"/>
  <c r="L18" i="6"/>
  <c r="M15" i="6"/>
  <c r="L15" i="6"/>
  <c r="M12" i="6"/>
  <c r="L12" i="6"/>
  <c r="K9" i="6"/>
  <c r="J9" i="6"/>
  <c r="J176" i="6" s="1" a="1"/>
  <c r="J176" i="6" s="1"/>
  <c r="I9" i="6"/>
  <c r="I169" i="6" s="1"/>
  <c r="H9" i="6"/>
  <c r="H173" i="6" s="1" a="1"/>
  <c r="H173" i="6" s="1"/>
  <c r="G9" i="6"/>
  <c r="G176" i="6" s="1" a="1"/>
  <c r="G176" i="6" s="1"/>
  <c r="F9" i="6"/>
  <c r="F176" i="6" s="1" a="1"/>
  <c r="F176" i="6" s="1"/>
  <c r="E9" i="6"/>
  <c r="E165" i="6" s="1"/>
  <c r="D9" i="6"/>
  <c r="C9" i="6"/>
  <c r="C176" i="6" s="1" a="1"/>
  <c r="C176" i="6" s="1"/>
  <c r="B9" i="6"/>
  <c r="B176" i="6" s="1" a="1"/>
  <c r="B176" i="6" s="1"/>
  <c r="K173" i="6" l="1" a="1"/>
  <c r="K173" i="6" s="1"/>
  <c r="D173" i="6" a="1"/>
  <c r="D173" i="6" s="1"/>
  <c r="B165" i="6"/>
  <c r="C165" i="6"/>
  <c r="C173" i="6" a="1"/>
  <c r="C173" i="6" s="1"/>
  <c r="C169" i="6"/>
  <c r="K165" i="6"/>
  <c r="K169" i="6"/>
  <c r="L98" i="6"/>
  <c r="E173" i="6" a="1"/>
  <c r="E173" i="6" s="1"/>
  <c r="I173" i="6" a="1"/>
  <c r="I173" i="6" s="1"/>
  <c r="D159" i="6"/>
  <c r="M159" i="6" s="1"/>
  <c r="G165" i="6"/>
  <c r="D169" i="6"/>
  <c r="K176" i="6" a="1"/>
  <c r="K176" i="6" s="1"/>
  <c r="M9" i="6"/>
  <c r="H165" i="6"/>
  <c r="E169" i="6"/>
  <c r="B173" i="6" a="1"/>
  <c r="B173" i="6" s="1"/>
  <c r="F173" i="6" a="1"/>
  <c r="F173" i="6" s="1"/>
  <c r="J173" i="6" a="1"/>
  <c r="J173" i="6" s="1"/>
  <c r="L9" i="6"/>
  <c r="L106" i="6"/>
  <c r="I165" i="6"/>
  <c r="F169" i="6"/>
  <c r="D176" i="6" a="1"/>
  <c r="D176" i="6" s="1"/>
  <c r="B177" i="6" s="1"/>
  <c r="H176" i="6" a="1"/>
  <c r="H176" i="6" s="1"/>
  <c r="M156" i="6"/>
  <c r="I176" i="6" a="1"/>
  <c r="I176" i="6" s="1"/>
  <c r="H169" i="6"/>
  <c r="D165" i="6"/>
  <c r="E176" i="6" a="1"/>
  <c r="E176" i="6" s="1"/>
  <c r="B169" i="6"/>
  <c r="J169" i="6"/>
  <c r="B174" i="6" l="1"/>
  <c r="L159" i="6"/>
  <c r="B171" i="6"/>
  <c r="B167" i="6"/>
  <c r="B171" i="5" l="1"/>
  <c r="B169" i="5"/>
  <c r="F165" i="5" l="1"/>
  <c r="E165" i="5"/>
  <c r="D165" i="5"/>
  <c r="C165" i="5"/>
  <c r="B165" i="5"/>
  <c r="B174" i="5" l="1"/>
  <c r="B167" i="5"/>
  <c r="F9" i="5"/>
  <c r="E9" i="5"/>
  <c r="D9" i="5"/>
  <c r="C9" i="5"/>
  <c r="B9" i="5"/>
  <c r="B156" i="5" l="1"/>
  <c r="F106" i="5" l="1"/>
  <c r="E106" i="5"/>
  <c r="D106" i="5"/>
  <c r="F98" i="5"/>
  <c r="E98" i="5"/>
  <c r="D98" i="5"/>
  <c r="B106" i="5"/>
  <c r="B98" i="5"/>
  <c r="F156" i="5"/>
  <c r="E156" i="5"/>
  <c r="D156" i="5"/>
  <c r="C156" i="5"/>
  <c r="C106" i="5"/>
  <c r="C98" i="5"/>
  <c r="H162" i="5"/>
  <c r="G162" i="5"/>
  <c r="H151" i="5"/>
  <c r="G151" i="5"/>
  <c r="H148" i="5"/>
  <c r="G148" i="5"/>
  <c r="H145" i="5"/>
  <c r="G145" i="5"/>
  <c r="H142" i="5"/>
  <c r="G142" i="5"/>
  <c r="H139" i="5"/>
  <c r="G139" i="5"/>
  <c r="H136" i="5"/>
  <c r="G136" i="5"/>
  <c r="H133" i="5"/>
  <c r="G133" i="5"/>
  <c r="H130" i="5"/>
  <c r="G130" i="5"/>
  <c r="H124" i="5"/>
  <c r="G124" i="5"/>
  <c r="H121" i="5"/>
  <c r="G121" i="5"/>
  <c r="H118" i="5"/>
  <c r="G118" i="5"/>
  <c r="H115" i="5"/>
  <c r="G115" i="5"/>
  <c r="H112" i="5"/>
  <c r="G112" i="5"/>
  <c r="H109" i="5"/>
  <c r="G109" i="5"/>
  <c r="H101" i="5"/>
  <c r="G101" i="5"/>
  <c r="H93" i="5"/>
  <c r="G93" i="5"/>
  <c r="H90" i="5"/>
  <c r="G90" i="5"/>
  <c r="H87" i="5"/>
  <c r="G87" i="5"/>
  <c r="H84" i="5"/>
  <c r="G84" i="5"/>
  <c r="H81" i="5"/>
  <c r="G81" i="5"/>
  <c r="H78" i="5"/>
  <c r="G78" i="5"/>
  <c r="H75" i="5"/>
  <c r="G75" i="5"/>
  <c r="H72" i="5"/>
  <c r="G72" i="5"/>
  <c r="H69" i="5"/>
  <c r="G69" i="5"/>
  <c r="H66" i="5"/>
  <c r="G66" i="5"/>
  <c r="H63" i="5"/>
  <c r="G63" i="5"/>
  <c r="H60" i="5"/>
  <c r="G60" i="5"/>
  <c r="H57" i="5"/>
  <c r="G57" i="5"/>
  <c r="H54" i="5"/>
  <c r="G54" i="5"/>
  <c r="H51" i="5"/>
  <c r="G51" i="5"/>
  <c r="H48" i="5"/>
  <c r="G48" i="5"/>
  <c r="H45" i="5"/>
  <c r="G45" i="5"/>
  <c r="H42" i="5"/>
  <c r="G42" i="5"/>
  <c r="H39" i="5"/>
  <c r="G39" i="5"/>
  <c r="H36" i="5"/>
  <c r="G36" i="5"/>
  <c r="H33" i="5"/>
  <c r="G33" i="5"/>
  <c r="H30" i="5"/>
  <c r="G30" i="5"/>
  <c r="H27" i="5"/>
  <c r="G27" i="5"/>
  <c r="H24" i="5"/>
  <c r="G24" i="5"/>
  <c r="H21" i="5"/>
  <c r="G21" i="5"/>
  <c r="H18" i="5"/>
  <c r="G18" i="5"/>
  <c r="H15" i="5"/>
  <c r="G15" i="5"/>
  <c r="H12" i="5"/>
  <c r="G12" i="5"/>
  <c r="G127" i="5"/>
  <c r="H127" i="5"/>
  <c r="B159" i="5" l="1"/>
  <c r="C173" i="5" s="1"/>
  <c r="C159" i="5"/>
  <c r="D173" i="5" s="1"/>
  <c r="D159" i="5"/>
  <c r="E173" i="5" s="1"/>
  <c r="E159" i="5"/>
  <c r="F173" i="5" s="1"/>
  <c r="G156" i="5"/>
  <c r="F159" i="5"/>
  <c r="H9" i="5"/>
  <c r="H156" i="5"/>
  <c r="G98" i="5"/>
  <c r="G9" i="5"/>
  <c r="H106" i="5"/>
  <c r="H98" i="5"/>
  <c r="G106" i="5"/>
  <c r="C169" i="5" l="1"/>
  <c r="F169" i="5"/>
  <c r="E169" i="5"/>
  <c r="D169" i="5"/>
  <c r="D176" i="5"/>
  <c r="E176" i="5"/>
  <c r="B173" i="5"/>
  <c r="B176" i="5" s="1"/>
  <c r="G159" i="5"/>
  <c r="H159" i="5"/>
  <c r="F176" i="5" l="1"/>
  <c r="C176" i="5"/>
  <c r="B177" i="5"/>
</calcChain>
</file>

<file path=xl/sharedStrings.xml><?xml version="1.0" encoding="utf-8"?>
<sst xmlns="http://schemas.openxmlformats.org/spreadsheetml/2006/main" count="7199" uniqueCount="1404">
  <si>
    <t>1.1.1 How many images</t>
  </si>
  <si>
    <t>1.1.1 Comments</t>
  </si>
  <si>
    <t>1.1.1 Score</t>
  </si>
  <si>
    <t>1.2.1 Comments</t>
  </si>
  <si>
    <t>1.2.1 Score</t>
  </si>
  <si>
    <t>1.2.2 Comments</t>
  </si>
  <si>
    <t>1.2.2 Score</t>
  </si>
  <si>
    <t>1.2.3 Comments</t>
  </si>
  <si>
    <t>1.2.3 Score</t>
  </si>
  <si>
    <t>1.2.4 Comments</t>
  </si>
  <si>
    <t>1.2.4 Score</t>
  </si>
  <si>
    <t>1.2.5 Comments</t>
  </si>
  <si>
    <t>1.2.5 Score</t>
  </si>
  <si>
    <t>1.3.1 Comments</t>
  </si>
  <si>
    <t>1.3.1 Score</t>
  </si>
  <si>
    <t>1.3.2 Comments</t>
  </si>
  <si>
    <t>1.3.2 Score</t>
  </si>
  <si>
    <t>1.3.3 Comments</t>
  </si>
  <si>
    <t>1.3.3 Score</t>
  </si>
  <si>
    <t>1.4.1 Comments</t>
  </si>
  <si>
    <t>1.4.1 Score</t>
  </si>
  <si>
    <t>1.4.2 Comments</t>
  </si>
  <si>
    <t>1.4.2 Score</t>
  </si>
  <si>
    <t>1.4.3 Comments</t>
  </si>
  <si>
    <t>1.4.3 Score</t>
  </si>
  <si>
    <t>1.4.4 Comments</t>
  </si>
  <si>
    <t>1.4.4 Score</t>
  </si>
  <si>
    <t>1.4.5 Comments</t>
  </si>
  <si>
    <t>1.4.5 Score</t>
  </si>
  <si>
    <t>2.1.1 Comments</t>
  </si>
  <si>
    <t>2.1.1 Score</t>
  </si>
  <si>
    <t>2.1.2 Comments</t>
  </si>
  <si>
    <t>2.1.2 Score</t>
  </si>
  <si>
    <t>2.2.1 Comments</t>
  </si>
  <si>
    <t>2.2.1 Score</t>
  </si>
  <si>
    <t>2.2.2 Comments</t>
  </si>
  <si>
    <t>2.2.2 Score</t>
  </si>
  <si>
    <t>2.3.1 Comments</t>
  </si>
  <si>
    <t>2.3.1 Score</t>
  </si>
  <si>
    <t>2.4.1 Comments</t>
  </si>
  <si>
    <t>2.4.1 Score</t>
  </si>
  <si>
    <t>2.4.2 Comments</t>
  </si>
  <si>
    <t>2.4.2 Score</t>
  </si>
  <si>
    <t>2.4.3 Comments</t>
  </si>
  <si>
    <t>2.4.3 Score</t>
  </si>
  <si>
    <t>2.4.4 Comments</t>
  </si>
  <si>
    <t>2.4.4 Score</t>
  </si>
  <si>
    <t>2.4.5 Comments</t>
  </si>
  <si>
    <t>2.4.5 Score</t>
  </si>
  <si>
    <t>2.4.6 Comments</t>
  </si>
  <si>
    <t>2.4.6 Score</t>
  </si>
  <si>
    <t>2.4.7 Comments</t>
  </si>
  <si>
    <t>2.4.7 Score</t>
  </si>
  <si>
    <t>3.1.1 Comments</t>
  </si>
  <si>
    <t>3.1.1 Score</t>
  </si>
  <si>
    <t>3.1.2 Comments</t>
  </si>
  <si>
    <t>3.1.2 Score</t>
  </si>
  <si>
    <t>3.2.2 Comments</t>
  </si>
  <si>
    <t>3.2.2 Score</t>
  </si>
  <si>
    <t>3.2.3 Comments</t>
  </si>
  <si>
    <t>3.2.3 Score</t>
  </si>
  <si>
    <t>3.2.4 Comments</t>
  </si>
  <si>
    <t>3.2.4 Score</t>
  </si>
  <si>
    <t>3.3.1 Comments</t>
  </si>
  <si>
    <t>3.3.1 Score</t>
  </si>
  <si>
    <t>3.3.2 Comments</t>
  </si>
  <si>
    <t>3.3.2 Score</t>
  </si>
  <si>
    <t>3.3.3 Comments</t>
  </si>
  <si>
    <t>3.3.3 Score</t>
  </si>
  <si>
    <t>3.3.4 Comments</t>
  </si>
  <si>
    <t>3.3.4 Score</t>
  </si>
  <si>
    <t>4.1.1 Comments</t>
  </si>
  <si>
    <t>4.1.1 Score</t>
  </si>
  <si>
    <t>4.1.2 Comments</t>
  </si>
  <si>
    <t>4.1.2 Score</t>
  </si>
  <si>
    <t>Captions are provided for pre-recorded videos.</t>
  </si>
  <si>
    <t>3.2.1 Comments</t>
  </si>
  <si>
    <t>3.2.1 Score</t>
  </si>
  <si>
    <t>Criteria</t>
  </si>
  <si>
    <t>Comments</t>
  </si>
  <si>
    <t>Transcripts for audio only content and audio description for video only content.</t>
  </si>
  <si>
    <t>Captions for live video or audio content</t>
  </si>
  <si>
    <t>Content on the page follows a logical and understandable sequence when read by screen readers or viewed in alternative ways.</t>
  </si>
  <si>
    <t xml:space="preserve">Instructions for interacting with the content do not solely rely on color, shape, size, visual location or sound. </t>
  </si>
  <si>
    <t>Color is not used as the only visual means of conveying information, indicating an action, prompting a response or distinguishing a visual element.</t>
  </si>
  <si>
    <t xml:space="preserve">If any audio content that is longer than 3 seconds plays automatically, the user should have a way to stop or turn down the volume independently of the system volume. </t>
  </si>
  <si>
    <t>Text can be resized up to 200 times without the use of assistive technology and without loss of content or functionality.</t>
  </si>
  <si>
    <t>Any content that automatically plays, lasts longer than 5 seconds or and is presented in parallel with other content can be paused, stopped or hidden.</t>
  </si>
  <si>
    <t>Webpage does not contain anything that flashes more than 3 times within a 1 second period.</t>
  </si>
  <si>
    <t>A mechanism is provided to bypass blocks of repeated content such as the navigation section. This includes skip to links, headings and landmark regions.</t>
  </si>
  <si>
    <t>Webpage has a title that describes topic or purpose.</t>
  </si>
  <si>
    <t>The purpose of a link can be determined from the link text alone or from link text together with it's context.</t>
  </si>
  <si>
    <t>More than one way is available to locate a webpage within a set of webpages. Examples include a navigation section, site search and site map.</t>
  </si>
  <si>
    <t>When any component receives focus, it does not initiate a change of context. This means when keyboard focus is on any interactive element in a form, the focus will not be redirected to anywhere else, the form will not be submitted or a new window will not open up. All substantial changes need to be initiated by the user.</t>
  </si>
  <si>
    <t>Entering data or changing settings will not cause any unexpected results. Any uncommon contextual changes should be notified to the user in the instructions before they interact with any of the elements that cause this change.</t>
  </si>
  <si>
    <t xml:space="preserve">Navigational mechanisms such as links that repeat on multiple pages always appear in the same order throughout the same website. </t>
  </si>
  <si>
    <t>Components such as links that appear on multiple pages across the same website are always identified the same way. For example, a link has the same link text everytime it appears on a page in the same website.</t>
  </si>
  <si>
    <t>If a user makes mistakes while filling out required fields, then examples or suggestions are given to assist in correcting mistakes.</t>
  </si>
  <si>
    <t>For webpages that cause legal commitments or financial transactions one of the following must be true. Submissions are reversable, data is checked and the user is given an opportunity to correct them, or a mechanism is provided for reviewing, correcting or confirming data entered.</t>
  </si>
  <si>
    <t>4.1.1 Parsing</t>
  </si>
  <si>
    <t>Custom scripts and elements are given proper name, role and value so that assistive technologies can properly interact with them. This is not necessary when using standard HTML 5 elements.</t>
  </si>
  <si>
    <t>Audio descriptions or text transcripts are provided for pre-recorded video content</t>
  </si>
  <si>
    <t>Audio descriptions are provided for pre-recorded video content. Different from 1.2.3 because there is no option to have a text transcript.</t>
  </si>
  <si>
    <t>Text and images of text have a contrast ratio of at least 4.5:1.</t>
  </si>
  <si>
    <t>There should be no images with text if the same presentation can be provided using text and formatting alone.</t>
  </si>
  <si>
    <t>All links, buttons, edit fields and other controls need to be operable through the keyboard interface.</t>
  </si>
  <si>
    <t>If elements can receive keyboard focus through a keyboard interface then focus can be moved away from that element using the keyboard interface. Keyboard users should not get stuck in an element or area of the webpage.</t>
  </si>
  <si>
    <t>Any keyboard operable user interface has a mode of operation where the keyboard focus is visible. When a link or interactable element receives keyboard focus, it should be visually apparent.</t>
  </si>
  <si>
    <t>The default language of the page is properly noted using the lang HTML attribute.</t>
  </si>
  <si>
    <t>The lang HTML attribute is used to specify languages other than the default language on the page.</t>
  </si>
  <si>
    <t>A text audio description on the page can take place of an audio described video. This is not counted toward the overall score if there are no pre recorded videos on the page.</t>
  </si>
  <si>
    <t>Information and relationships that are conveyed by visual or auditory formatting are preserved when viewed by assistive technologys. Examples include headings formatted as &lt;h1&gt; &lt;h2&gt; etc. Also includes landmark regions, lists, fieldsets and legends, as well as required fields in forms. Tables must be used properly to display tabular data. A table used for layout does not count.Also * to note required fields.</t>
  </si>
  <si>
    <t>Link to Success Criterion</t>
  </si>
  <si>
    <t>1.3.4 Orientation</t>
  </si>
  <si>
    <t>Content does not restrict its view and operation to a single display orientation, such as portrait or landscape, unless a specific display orientation is essential.</t>
  </si>
  <si>
    <t>Use a screen reader or testing tool such as WAVE to find out how many images are missing alt-text. This goes for maps and captchas. Maps should be available as text lists. Captchas should have audio alternatives.</t>
  </si>
  <si>
    <t>Videos with no sound should have audio description or a transcript of an audio description. Audio only content such as podcasts should have transcripts.</t>
  </si>
  <si>
    <t>Make sure all videos have captions that are useful and accurate.</t>
  </si>
  <si>
    <t>Make sure that all videos have audio description or a transcript of an audio description. If the same exact information is available on the webpage outside of the video, audio description is not needed.</t>
  </si>
  <si>
    <t>Any live videos or podcasts need to have useful and accurate captions.</t>
  </si>
  <si>
    <t>All videos need to have audio description. If the same information is conveyed on the page through text, the audio description is not required.</t>
  </si>
  <si>
    <t>Use a screen reader or WAVE to gather how many links, tables, form fields etc. are properly formatted.</t>
  </si>
  <si>
    <t>Read the page content using a screen reader and make sure it reads in a logical order.</t>
  </si>
  <si>
    <t>Instructions that use color should have alternatives such as shape or geographic location. If color is used by itself then this criteria fails.</t>
  </si>
  <si>
    <t>Test by making sure that your website can be viewed in both portrait and landscape modes.</t>
  </si>
  <si>
    <t>1.3.5 Identify Input Purpose</t>
  </si>
  <si>
    <t xml:space="preserve">The purpose of each input field collecting information about the user can be programmatically determined. If this is done correctly, auto-fill will be accessible to assistive technology users. </t>
  </si>
  <si>
    <t>Test using mobile. When filling out fields such as name, email etc., your device should be able to suggest the correct info.</t>
  </si>
  <si>
    <t>1.4.10 Reflow</t>
  </si>
  <si>
    <t>User interface controls and images have contrast ratio of 3:1</t>
  </si>
  <si>
    <t>1.4.12 Text Spacing</t>
  </si>
  <si>
    <t>1.4.13 Content on Hover or Focus</t>
  </si>
  <si>
    <t>Change browser text settings to, 1.5 line height, 2 times spacing between paragraphs, letter spacing tracking to 0.12 times, Word Spacing to 1.6 times</t>
  </si>
  <si>
    <t>Tooltips and other pop ups have a mechanism to dismiss or allow users to continue viewing while hovering over the new content. Content that appears upon hovering should be dismissable, hoverable and persistent.</t>
  </si>
  <si>
    <t>Dismissable: new content does not cover any other content that is important. It can also be dismissed using the keyboard. Hoverable: New content should not disappear if the user moves the mouse from the target area and over the content itself. Persistent: Onee new content has appeared, it should not disappear until the mouse moves away from target and new content, dismisses the new content or the new content is not longer relevant i.e. a loading message.</t>
  </si>
  <si>
    <t>2.1.4 Character Key Shortcuts</t>
  </si>
  <si>
    <t>If there is a keyboard shortcut that uses a single letter, number or punctuation symbol, it can be turned off, remapped or is only active when on certain elements.</t>
  </si>
  <si>
    <t>2.5.1 Pointer Gestures</t>
  </si>
  <si>
    <t>Where there are pointer gestures, they do not only have multipoint inputs such as pinch or drag. Users must be able to perform the same actions using a single point gesture such as a single tap, long press or double tap.</t>
  </si>
  <si>
    <t>For clicks and gestures, the action is not completed until the mouse click is complete and the finger gesture has lifted off the screen. The down action should not complete the event but rather the up event. The up event being releasing the click or lifting finger away from screen.</t>
  </si>
  <si>
    <t>2.5.4 Motion Actuation</t>
  </si>
  <si>
    <t>Actions that can be done through device motion or user motion have an alternative and can be turned off.</t>
  </si>
  <si>
    <t>Check the code, use wave or use a screen reader. The text label should match the visual label. Wave also reports ARIA attributes so it can be used for this test. If using voice control, a user should be able to navigate to the field using the label that they see on screen.</t>
  </si>
  <si>
    <t>If there is a shake or move device action, there should be an alternative or the user should have the option to disable those actions.</t>
  </si>
  <si>
    <t>4.1.3 Status Messages</t>
  </si>
  <si>
    <t>1.3.4 Comments</t>
  </si>
  <si>
    <t>1.3.4 Score</t>
  </si>
  <si>
    <t>1.3.5 Comments</t>
  </si>
  <si>
    <t>1.3.5 Score</t>
  </si>
  <si>
    <t>1.4.10 Comments</t>
  </si>
  <si>
    <t>1.4.10 Score</t>
  </si>
  <si>
    <t>1.4.11 Comments</t>
  </si>
  <si>
    <t>1.4.11 Score</t>
  </si>
  <si>
    <t>1.4.12 Comments</t>
  </si>
  <si>
    <t>1.4.12 Score</t>
  </si>
  <si>
    <t>1.4.13 Comments</t>
  </si>
  <si>
    <t>1.4.13 Score</t>
  </si>
  <si>
    <t>2.1.4 Comments</t>
  </si>
  <si>
    <t>2.1.4 Score</t>
  </si>
  <si>
    <t>2.5.1 Comments</t>
  </si>
  <si>
    <t>2.5.1 Score</t>
  </si>
  <si>
    <t>2.5.2 Comments</t>
  </si>
  <si>
    <t>2.5.2 Score</t>
  </si>
  <si>
    <t>2.5.3 Comments</t>
  </si>
  <si>
    <t>2.5.3 Score</t>
  </si>
  <si>
    <t>2.5.4 Comments</t>
  </si>
  <si>
    <t>2.5.4 Score</t>
  </si>
  <si>
    <t>4.1.3 Comments</t>
  </si>
  <si>
    <t>4.1.3 Score</t>
  </si>
  <si>
    <t>2.1.1 Keyboard Access</t>
  </si>
  <si>
    <t>Home</t>
  </si>
  <si>
    <t>2.4.4 Total Links</t>
  </si>
  <si>
    <t>2.4.4 Links with Proper Text</t>
  </si>
  <si>
    <t>3.3.3 Error Suggestion</t>
  </si>
  <si>
    <t>4.1.2 Name, Role, Value</t>
  </si>
  <si>
    <t>3.3.1 Error Identification</t>
  </si>
  <si>
    <t>3.2.4 Consistent Identification</t>
  </si>
  <si>
    <t>3.2.3 Consistent Navigation</t>
  </si>
  <si>
    <t>2.4.7 Focus Visible</t>
  </si>
  <si>
    <t>2.4.6 Total Headings/Labels</t>
  </si>
  <si>
    <t>2.4.6 Number Appropriate</t>
  </si>
  <si>
    <t>2.4.5 Multiple Ways to Locate</t>
  </si>
  <si>
    <t>1.3.1 Info and Relationships</t>
  </si>
  <si>
    <t>1.3.2 Meaningful Sequence</t>
  </si>
  <si>
    <t>1.3.3 Sensory Characteristics</t>
  </si>
  <si>
    <t>1.4.1 Use of Color</t>
  </si>
  <si>
    <t>1.4.2 Audio Controls</t>
  </si>
  <si>
    <t>1.4.3 Contrast Minimum</t>
  </si>
  <si>
    <t>1.4.4 Resize Text</t>
  </si>
  <si>
    <t>1.4.5 Images of Text</t>
  </si>
  <si>
    <t>1.4.11 Non-Text Contrast</t>
  </si>
  <si>
    <t>2.1.2 No Keyboard Traps</t>
  </si>
  <si>
    <t>2.2.1 Timing Adjustable</t>
  </si>
  <si>
    <t>2.4.1 Bypass Blocks</t>
  </si>
  <si>
    <t>2.4.2 Page Titled</t>
  </si>
  <si>
    <t>2.4.3 Focus Order</t>
  </si>
  <si>
    <t>2.4.4 Link Purpose and Context</t>
  </si>
  <si>
    <t>Total number of 1's</t>
  </si>
  <si>
    <t>Total number of 0's</t>
  </si>
  <si>
    <t>WCAG 2.1 Criteria Explained</t>
  </si>
  <si>
    <t>Description</t>
  </si>
  <si>
    <t>How to Test</t>
  </si>
  <si>
    <t>How to Rate</t>
  </si>
  <si>
    <t>1.1.1 Non-Text Content</t>
  </si>
  <si>
    <t>1.2.2 Captions (Pre-Recorded)</t>
  </si>
  <si>
    <t>1.2.3 Audio Description or Media Alternative (Pre-Recorded)</t>
  </si>
  <si>
    <t>1.2.4 Captions (Live)</t>
  </si>
  <si>
    <t>When to Test</t>
  </si>
  <si>
    <t>All images including links, form controls, and maps have proper alt-text. All audio has text alternatives. Captchas have multiple methods.</t>
  </si>
  <si>
    <t>4.1.1 Total Lines Parsed</t>
  </si>
  <si>
    <t>2.5.3 Label in Name</t>
  </si>
  <si>
    <t>4.1.1 Number of Errors/Warnings</t>
  </si>
  <si>
    <t>For user interface components with labels that include text or images of text, the name contains the text that is presented visually.</t>
  </si>
  <si>
    <t>https://www.w3.org/WAI/WCAG21/Understanding/label-in-name</t>
  </si>
  <si>
    <t>On all pages.</t>
  </si>
  <si>
    <t>Labels for headings and forms are informative. Headings should not be longer than one sentence. Form labels should describe the function of the button, combo box, checkbox, etc. for instance, “Submit” as a label for a button, “Next” or “Previous” as navigation labels, “State” as the label for a combo box to choose the State of an address.</t>
  </si>
  <si>
    <t>Use the screen reader's feature for displaying a list of headings and form fields.
The WAVE Accessibility Checker can display the heading structure and check for errors for missing form labels.</t>
  </si>
  <si>
    <t>Enter the total number of headings and form fields into the spreadsheet. Then, enter the number of proper labels. The number of proper labels will be divided by the total automatically and populate the score.</t>
  </si>
  <si>
    <t>https://www.w3.org/WAI/WCAG21/Understanding/headings-and-labels</t>
  </si>
  <si>
    <t>Tab through the content of the page and make sure every interactable control has a noticeable focus. Noticeable focus means that the visual focus has one of the following: contrast ratios of 3:1 against the element that it is currently focused on; underlines on the item that is currently in focus; or, a border around the item that is currently focused.</t>
  </si>
  <si>
    <t>https://www.w3.org/WAI/WCAG21/Understanding/focus-visible</t>
  </si>
  <si>
    <t>On pages with multi-point gestures or path-based gestures.</t>
  </si>
  <si>
    <t>https://www.w3.org/WAI/WCAG21/Understanding/pointer-gestures</t>
  </si>
  <si>
    <t>https://www.w3.org/WAI/WCAG21/Understanding/pointer-cancellation</t>
  </si>
  <si>
    <t>Using a mouse, click on links and buttons that are on the page. Click and hold down the left click button, move the mouse away and then let go of the button. The expected behavior is that the button or link will not activate.</t>
  </si>
  <si>
    <t>all pages with images, maps, or data visualizations.</t>
  </si>
  <si>
    <t>On pages that require input that asks for the users personal data. This includes, name, phone, address, email, etc.</t>
  </si>
  <si>
    <t>On pages that have audio that plays automatically and the audio is longer than five seconds.</t>
  </si>
  <si>
    <t>If this content exists, users should be able to stop it.</t>
  </si>
  <si>
    <t xml:space="preserve">Use WAVE, AXE, webaim color contrast or another checker. </t>
  </si>
  <si>
    <t>Use the browser features to zoom in 200%. There should be no loss of content.</t>
  </si>
  <si>
    <t>Check the page to see if it has images of text. This does not include graphics that have illustrations and text such as a book cover.</t>
  </si>
  <si>
    <t>Score 1 = Line height and spacing adjustments are made with no loss of content. Score .5 = line height and spacing adjustments cause some loss of content without creating a frustrating experience. Score 0 = Line height or spacing adjustments cause loss of content and result in a frustrating experience.</t>
  </si>
  <si>
    <t>On pages with tooltips or content that appears on hover.</t>
  </si>
  <si>
    <t>Use the keyboard to make sure everything is in the tab order. Press tab to navigate from item to item. Links, buttons, and other interactable controls should be in the keyboard tab order. If the mouse can click on it, then it should be in the keyboard tab order. The order should go from left to right and top to bottom starting from the top of the page.</t>
  </si>
  <si>
    <t>Repeat the test from 2.1.1 and make sure that the keyboard focus does not get stuck on any element or does not cycle through the same area continuously.</t>
  </si>
  <si>
    <t>On pages that have custom keyboard shortcuts that use a single letter or number. This doesn’t exist on most nyc.gov pages.</t>
  </si>
  <si>
    <t>On pages with time limits that are less than 20 hours.</t>
  </si>
  <si>
    <t>Pages with automatic content that moves, scrolls or blinks.</t>
  </si>
  <si>
    <t>On pages with flashing content.</t>
  </si>
  <si>
    <t>If there is flashing content, it needs to be less than 3 times per second.</t>
  </si>
  <si>
    <t>Focus order is logical for content, links, forms and objects. Dom order follows visual order.</t>
  </si>
  <si>
    <t>Use the keyboard to make sure all interactive elements receive keyboard focus in a logical order. Press the tab key to go through all interactive elements such as links, buttons, edit fields etc. Logical order means from left to right and then top to bottom starting from the top of the page. Note: this applies to one area at a time. For example, focus order would go through header items, followed by navigation items and then main content items.</t>
  </si>
  <si>
    <t xml:space="preserve">Use a screen reader or accessibility developer tools to inspect all link labels. They should be unique and descriptive. </t>
  </si>
  <si>
    <t>On most pages. Step based websites such as job applications are exempt.</t>
  </si>
  <si>
    <t>There should be at least two ways to find a webpage on this website. Examples include, navigation links, site search and site map.</t>
  </si>
  <si>
    <t>Score 1 = all interactable controls have a name or accessibility label. Score .5 = some interactable controls are missing labels or have labels that do not match the visual label. Score 0 = most or all interactable controls are missing labels or do not match the visual label.</t>
  </si>
  <si>
    <t>On pages with actions that require device motion such as shake your phone to undo.</t>
  </si>
  <si>
    <t>Use wave, axe or inspect the code to see if the document has a language.</t>
  </si>
  <si>
    <t>Use wave, axe or inspect the code to see if the other language  have the proper lang attribute.</t>
  </si>
  <si>
    <t>tab through form fields on the page. No unexpected behaviors should happen. When a user sets focus to an item, it should not change the content of the page or move focus to somewhere else.</t>
  </si>
  <si>
    <t>On pages where a user enters data or has the ability to change settings.</t>
  </si>
  <si>
    <t>start typing in fields. Change settings. No unexpected behaviors should happen. That includes, focus shifting once the user starts typing, the page content changing. Auto-fill fields are expected behaviors.</t>
  </si>
  <si>
    <t>Read the navigation links on every page. They should appear in the same order and with the same labels.</t>
  </si>
  <si>
    <t>On pages with required fields.</t>
  </si>
  <si>
    <t>On pages that cause legal or financial commitments.</t>
  </si>
  <si>
    <t>On pages with status messages or alerts.</t>
  </si>
  <si>
    <t>Score 1 = all interactable elements are activated on the mouse up event. Score 0 = at least one item does not activate on the up event.</t>
  </si>
  <si>
    <t>About</t>
  </si>
  <si>
    <t>Contact Us</t>
  </si>
  <si>
    <t>1.1.1 How many with alt-text</t>
  </si>
  <si>
    <t>In content implemented using markup languages, elements have complete start and end tags, elements are nested according to their specifications, elements do not contain duplicate attributes, and any IDs are unique, except where the specifications allow these features.</t>
  </si>
  <si>
    <t>http://www.w3.org/WAI/WCAG21/Understanding/non-text-content</t>
  </si>
  <si>
    <t>http://www.w3.org/WAI/WCAG21/Understanding/audio-only-and-video-only-prerecorded</t>
  </si>
  <si>
    <t>https://www.w3.org/WAI/WCAG21/Understanding/captions-prerecorded</t>
  </si>
  <si>
    <t>https://www.w3.org/WAI/WCAG21/Understanding/audio-description-or-media-alternative-prerecorded</t>
  </si>
  <si>
    <t>https://www.w3.org/WAI/WCAG21/Understanding/captions-live</t>
  </si>
  <si>
    <t>https://www.w3.org/WAI/WCAG21/Understanding/audio-description-prerecorded</t>
  </si>
  <si>
    <t>https://www.w3.org/WAI/WCAG21/Understanding/info-and-relationships</t>
  </si>
  <si>
    <t>https://www.w3.org/WAI/WCAG21/Understanding/meaningful-sequence</t>
  </si>
  <si>
    <t>https://www.w3.org/WAI/WCAG21/Understanding/sensory-characteristics</t>
  </si>
  <si>
    <t>https://www.w3.org/WAI/WCAG21/Understanding/orientation</t>
  </si>
  <si>
    <t>https://www.w3.org/WAI/WCAG21/Understanding/identify-input-purpose</t>
  </si>
  <si>
    <t>https://www.w3.org/WAI/WCAG21/Understanding/use-of-color</t>
  </si>
  <si>
    <t>https://www.w3.org/WAI/WCAG21/Understanding/audio-control</t>
  </si>
  <si>
    <t>https://www.w3.org/WAI/WCAG21/Understanding/contrast-minimum</t>
  </si>
  <si>
    <t>https://www.w3.org/WAI/WCAG21/Understanding/resize-text</t>
  </si>
  <si>
    <t>https://www.w3.org/WAI/WCAG21/Understanding/images-of-text</t>
  </si>
  <si>
    <t>https://www.w3.org/WAI/WCAG21/Understanding/reflow</t>
  </si>
  <si>
    <t>https://www.w3.org/WAI/WCAG21/Understanding/non-text-contrast</t>
  </si>
  <si>
    <t>https://www.w3.org/WAI/WCAG21/Understanding/text-spacing</t>
  </si>
  <si>
    <t>https://www.w3.org/WAI/WCAG21/Understanding/content-on-hover-or-focus</t>
  </si>
  <si>
    <t>https://www.w3.org/WAI/WCAG21/Understanding/keyboard</t>
  </si>
  <si>
    <t>https://www.w3.org/WAI/WCAG21/Understanding/no-keyboard-trap</t>
  </si>
  <si>
    <t>https://www.w3.org/WAI/WCAG21/Understanding/character-key-shortcuts</t>
  </si>
  <si>
    <t>https://www.w3.org/WAI/WCAG21/Understanding/timing-adjustable</t>
  </si>
  <si>
    <t>https://www.w3.org/WAI/WCAG21/Understanding/pause-stop-hide</t>
  </si>
  <si>
    <t>https://www.w3.org/WAI/WCAG21/Understanding/three-flashes-or-below-threshold</t>
  </si>
  <si>
    <t>https://www.w3.org/WAI/WCAG21/Understanding/bypass-blocks</t>
  </si>
  <si>
    <t>https://www.w3.org/WAI/WCAG21/Understanding/page-titled</t>
  </si>
  <si>
    <t>https://www.w3.org/WAI/WCAG21/Understanding/focus-order</t>
  </si>
  <si>
    <t>https://www.w3.org/WAI/WCAG21/Understanding/link-purpose-in-context</t>
  </si>
  <si>
    <t>https://www.w3.org/WAI/WCAG21/Understanding/multiple-ways</t>
  </si>
  <si>
    <t>https://www.w3.org/WAI/WCAG21/Understanding/motion-actuation</t>
  </si>
  <si>
    <t>https://www.w3.org/WAI/WCAG21/Understanding/language-of-page</t>
  </si>
  <si>
    <t>https://www.w3.org/WAI/WCAG21/Understanding/language-of-parts</t>
  </si>
  <si>
    <t>https://www.w3.org/WAI/WCAG21/Understanding/on-focus</t>
  </si>
  <si>
    <t>https://www.w3.org/WAI/WCAG21/Understanding/on-input</t>
  </si>
  <si>
    <t>https://www.w3.org/WAI/WCAG21/Understanding/consistent-navigation</t>
  </si>
  <si>
    <t>https://www.w3.org/WAI/WCAG21/Understanding/consistent-identification</t>
  </si>
  <si>
    <t>https://www.w3.org/WAI/WCAG21/Understanding/error-identification</t>
  </si>
  <si>
    <t>https://www.w3.org/WAI/WCAG21/Understanding/labels-or-instructions</t>
  </si>
  <si>
    <t>https://www.w3.org/WAI/WCAG21/Understanding/error-suggestion</t>
  </si>
  <si>
    <t>https://www.w3.org/WAI/WCAG21/Understanding/error-prevention-legal-financial-data</t>
  </si>
  <si>
    <t>https://www.w3.org/WAI/WCAG21/Understanding/parsing</t>
  </si>
  <si>
    <t>https://www.w3.org/WAI/WCAG21/Understanding/name-role-value</t>
  </si>
  <si>
    <t>https://www.w3.org/WAI/WCAG21/Understanding/status-messages</t>
  </si>
  <si>
    <t>On pagess that have instructions for interacting with the content. This includes "Use the link below to…"</t>
  </si>
  <si>
    <t>Score 1 = all interactable elements have a clear and noticeable visual focus.
Score .5 = some items in the header or footer have bad visual focus. This doesn’t include navigation links.
Score 0 = some items in the main content or navigation links have bad visual focus.</t>
  </si>
  <si>
    <t>Scoring</t>
  </si>
  <si>
    <t>If a page has images and a map/data visualization/captcha, get the average for the images, create a score for the map/data visualization/captcha then do the following. Add the two numbers together and divide by 2 for a number between 1 and 0. If there are multiple maps/data visualizations/captchas, use one score to evaluate all of them.</t>
  </si>
  <si>
    <t>On pages with video only or audio only content. Video only means videos with no sound. Audio only would be podcasts, music etc.</t>
  </si>
  <si>
    <t>Transcripts for audio content. Score 1 = Transcript has accurate time stamps, names and quotes. Includes music and sound effects. Score .75 = missing one of the following. time stamps, names, music or sound effects. Score .5 = missing two of the following. Name, time stamp, music or sound effects. Score .25 = paraphrased transcript that has no time stamps, names, music or sound effects. Score 0 = no transcript. N/A: if there is no video only or audio only content, put N/A for the score. Transcripts for video only content. Score 1 = text description is near the video player, mentions characters, text on screen and general synopsis. Score .75 = either not near video or missing one of the following. Character names, text on screen or synopsis. Score .5 = not near video player and missing one of the following. Names, text on screen or synopsis. Score .25 = not near video, missing names, text on screen and synopsis. Score 0 = no text description. N/A: put N/A in the score field if there is no video only or audio only content on the page.</t>
  </si>
  <si>
    <t>Audio description transcripts. Score 1 = text description is near the video player, mentions characters, text on screen and general synopsis. Score .75 = either not near video or missing one of the following. Character names, text on screen or synopsis. Score .5 = not near video player and missing one of the following. Names, text on screen or synopsis. Score .25 = not near video, missing names, text on screen and synopsis. Score 0 = no text description. N/A: put N/A in the score field if there are no videos on the page.</t>
  </si>
  <si>
    <t>On pages with video content. Video content means a video that has audio as well. Videos without sound are covered in 1.2.1.</t>
  </si>
  <si>
    <t>Score 1 = good quality captions. Mentions names, Includes music and sound effects, accurately timed, it’s well distributed, no spelling mistakes. Score .75 = missing one of the following. timing is a little off, some distribution issues, missing names, music or sound effects. Score .5 = dialogue only, missing music and sound effects. Score .25 = all automated captions. Score 0 = no captions. N/A: put N/A in the score if there are no videos on the page.</t>
  </si>
  <si>
    <t>On pages with video content. Video content means videos with sound. Videos without sound are covered in success criterion 1.2.1.</t>
  </si>
  <si>
    <t>On pages with live video content. Live video content means videos with audio that is streaming live. Videos that do not have audio are covered in success criterion 1.2.1.</t>
  </si>
  <si>
    <t>Score 1 = good quality captions. Mentions names, accurately timed, it’s well distributed, few spelling mistakes. Score .75 = timing is a little off, some distribution issues. Score .5 = dialogue only, missing music and sound effects. Score .25 = all automated captions. Score 0 = no captions. N/A: put N/A in the score field if there are no live videos on the page.</t>
  </si>
  <si>
    <r>
      <t xml:space="preserve">This criteria is different from 1.2.3 in that it does not provide the option of a text transcript as an alternative to audio description. Note: </t>
    </r>
    <r>
      <rPr>
        <sz val="12"/>
        <color theme="1"/>
        <rFont val="Verdana"/>
        <family val="2"/>
      </rPr>
      <t>Sometimes a video is not audio described but the dialogue in the video is accidentally descriptive. Videos that are descriptive but do not have official audio description may receive a score of up to .5.</t>
    </r>
  </si>
  <si>
    <t>On pages with video content. Video content means videos with audio . Videos that do not have audio are covered by success criterion 1.2.1.</t>
  </si>
  <si>
    <t>Score 1 = all elements have proper formatting. Headings are headings, tables are used properly and have table headers, lists have tags etc. Score .75 = a few elements are missing correct formatting, tables missing header rows. No significant elements or required fields are inaccessible. Score .5 = More than a few of the elements on the page have proper formatting. Significant elements or required fields are not accessible. Score .25 = only a few elements on the page are properly formatted. Score 0 = no proper formatting. No headings, lists and form fields. Also if a table is used for layout purposes.</t>
  </si>
  <si>
    <t>Score 1 = everything is read in logical order. Score .5: At least one part of the page is read out of order but it is not part of the main content of the page. Score 0 = At least one part of the page is read out of order and causes enough confusion that the user will not know how to navigate this page.</t>
  </si>
  <si>
    <t>Score 1 = instructions provide one of the two visual elements and a text alternative. Score 0 equals instructions have color, shape, size or location but no text alternative. N/A: Put N/A in the score field if there are no instructions on the page.</t>
  </si>
  <si>
    <t xml:space="preserve">Examples that are exempt from this criteria include, bank checks, a piano application, slides for a projector or telivvision or virtual reality experiences. </t>
  </si>
  <si>
    <t>Score 1 = Page can be viewed in both portrait and landscape or contains one of the exemptions. Score 0 = restricted to one orientation but does not contain one of the listed exemptions.</t>
  </si>
  <si>
    <t>Score 1 = everything has auto complete functionality. Score 0 = One or more fields are missing auto-complete functionality. N/A: put N/A in the score field if there are no fields that ask for the users personal data.</t>
  </si>
  <si>
    <t>Make sure that color is not used as the only way to identify something. For example, links have a different color but they also need to be underlined and/or bolded.</t>
  </si>
  <si>
    <t>Score 1 = If color is used to distinguish elements on the page, there is other formatting such as underline or bold along with it. Score .5 = At least one element uses color only to distinguish it from other content. Change color of static text to emphasize a message. Score 0 = Any elements that use color only to distinguish them from other content are important such as links.</t>
  </si>
  <si>
    <t>Turning down the volume of the device or system does not meet this criteria. Users must be able to change the volume of the audio that plays automatically without changing the overall volume on their device.</t>
  </si>
  <si>
    <t>Score 1 = There is audio that plays automatically and it has a stop button or volume controls</t>
  </si>
  <si>
    <t>Score 1 = No contrast errors. Score .5 = a few elements have bad contrast but do not hinder the users ability to navigate or accomplish tasks. Score 0 = a few or more elements have bad contrast and hinder the users ability to navigate or accomplish tasks.</t>
  </si>
  <si>
    <t>Score 1 = When zoomed in 200%, there is no loss of content. Score .5 = When zoomed into 200%, there is loss of some content that is not the main content of the page. Examples include, information in the header or footer. This does not include navigation links. Score 0 = When zoomed in 200%, some of the main content is lost. This includes navigation links.</t>
  </si>
  <si>
    <t>Score 1 = There are no images with text in them or If there are any images with text, it is because the platform is limited to presenting the info in this specific way. Score 0 = Images with text in them are not logos, are using custom fonts or can be easily replicated using common formatting.</t>
  </si>
  <si>
    <t>Text links are considered text and fall under 1.4.3. On the other hand, image links are tested as part of 1.4.11.</t>
  </si>
  <si>
    <t>On pages with form fields, image links and interactable content that is not text based.</t>
  </si>
  <si>
    <t>Scoring is 1, .5, 0 or N/A</t>
  </si>
  <si>
    <t>Score 1 = User interface components such as form fields and important images all have contrast ratio of 3:1 or they have borders around them that have a ratio of 3:1. Score .5 = a few images or form fields do not pass the minimum contrast ratio but they are not part of the main content of the page. Score 0 = At least one important image or form field in the main content does not have 3:1 contrast ratio and has no border around it. N/A: put N/A in the score field if there are no form fields, image links or interactable controls that are not text based.</t>
  </si>
  <si>
    <t>Users should be able to adjust line height, letter and word spacing without loss of content.</t>
  </si>
  <si>
    <t>Dismissable: new content does not cover any other content that is important. It can also be dismissed using the keyboard. Hoverable: New content should not disappear if the user moves the mouse from the target area and over the content itself. Persistent: when new content has appeared, it should not disappear until the mouse moves away from target and new content, dismisses the new content or the new content is no longer relevant i.e. a loading message.</t>
  </si>
  <si>
    <t>Score 1 = If there are tool tips, they are hoverable, dismissible and persistent. Score 0 = If there are tool tips, at least one of them is not hoverable, dismissible or persistent. N/a: Put N/A in the score field If there are no tool tips on the page.</t>
  </si>
  <si>
    <t>Bookmarklet for changing spacing. https://dylanb.github.io/bookmarklets.html</t>
  </si>
  <si>
    <t>Score 1 = All controls are in the keyboard tab order. Score .5 = One or more items are missing from the tab order but they are not critical to the current page. Examples include items from the footer or header that are not in the keyboard tab order. Score 0 = One or more elements that are critical to this page are not in the keyboard tab order. Examples include items in the body, main content, navigation links or an item from a series of form fields that need to be filled out.</t>
  </si>
  <si>
    <t>Score 1 = No keyboard traps. Score 0 = At least one keyboard trap is on the page.</t>
  </si>
  <si>
    <t>Score is 1 or 0</t>
  </si>
  <si>
    <t>Find out if the page uses a single character shortcut. If there are keyboard shortcuts that use a single character or number, they must adhere to one of the following. 1. They can be turned off. 2. They can be remapped. 3. The shortcut is active only on focus</t>
  </si>
  <si>
    <t>Score 1 = If there are character keyboard shortcuts, all of them adhere to one of the three rules. They can be turned off, remapped to a different key or they are only active when focus is on a specific element. Score 0 = If there are character keyboard shortcuts, they do not adhere to any of the three rules. N/A: Put N/A in the score field if there are no single character keyboard shortcuts on the page.</t>
  </si>
  <si>
    <t>Time limits can be turned off or adjusted to become 10 times the original limit. Does not apply for real-time interactions such as auctions or time limits that are longer than 20 hours.</t>
  </si>
  <si>
    <t>This criterion includes timeouts after a period of inactivity. Social media feeds are considered real-time events and are not applicable here.</t>
  </si>
  <si>
    <t>If there are time limits that are less than 20 hours, users should have the option to do one of the following. 1. Disable the time limit. 2. Adjust the time limit over a wide range that is at least 10 times the original time limit. 3. Extend: the user is given at least 20 seconds to extend the time limit.</t>
  </si>
  <si>
    <t>Score 1 = If there is a time limit, than it can be disabled, adjusted or extended unless the time limit is longer than 20 hours. Score 0 = If there is a time limit, it cannot be disabled, adjusted or extended and it is not longer than 20 hours. N/A: Put N/A in the score field if there is no time limit.</t>
  </si>
  <si>
    <t>Automatic content includes content that is Moving, blinking, scrolling or auto updating.</t>
  </si>
  <si>
    <t>If there is automatic content on the page, there should be a way to pause, stop or hide it. Automatic content includes moving carousels, stock tickers, countdowns, and advertisements.</t>
  </si>
  <si>
    <t>Score 1 = If there is automatic content, it can be paused, stopped or hidden. Score 0 = If there is automatic content, it cannot be paused, stopped or hidden. N/A: Put N/A in the score field if there is no automatic content on the page.</t>
  </si>
  <si>
    <t xml:space="preserve">PEAT user guide </t>
  </si>
  <si>
    <t>Score 1 = flashes are less than three times per second. Score 0 = flashes are 3 or more flashes per second. N/a: Put N/A in the score field If there is no flashing content.</t>
  </si>
  <si>
    <t>Make sure there is at least one of the following mechanisms to skip repeated content. 1. Headings. 2. Skip to links. 3. Regions.</t>
  </si>
  <si>
    <t>Score 1 = At least one mechanism is provided to bypass blocks. Score 0 = no mechanisms provided to bypass blocks.</t>
  </si>
  <si>
    <t>Home pages are exempt from having the page in the title. A homepage can pass with just the website name as the title.</t>
  </si>
  <si>
    <t>Make sure that page titles are descriptive for every page. It should contain the website name and page name. Example, "About - MOPD"</t>
  </si>
  <si>
    <t>Score 1 = page title has both the page and the website; and the title is appropriate to the content of the page. Score .5 = title only has either the website or the page. Score 0 = there is no title. Example, the URL shows up instead of a page title; or, the title is not appropriate to the content of the page.</t>
  </si>
  <si>
    <t>Score 1 = focus order is logical and goes from left to right then top to bottom. Score .5 = at least one item is out of order or missing. However, it is not a significant item to this page. Examples include an item on the header or footer. Navigation links are considered significant. Score 0 = at least one item is out of order or missing and that item is significant to the page. Examples include items on the main content area of the page, navigation links or form field elements within a set of form fields.</t>
  </si>
  <si>
    <t>Plug in the total number of links and the number of links with good labels into the spreadsheet and the score will automatically calculate.</t>
  </si>
  <si>
    <t>Step based processes are exempt. This means applications that have multiple pages to complete a form. Wizards and other web applications.</t>
  </si>
  <si>
    <t>Score 1 = there are at least two ways to find a webpage on the website. Score .5 = only one way to find a webpage within the website. Score 0 = there are no ways to consistently find a webpage within the website. N/A: Put N/A in the score field if website is a wizard or a step based process.</t>
  </si>
  <si>
    <t>Good examples of visual focus include the following. 1. contrast ratios of 3:1 against the element that it is currently focused on. 2. Underlines the item that is currently in focus. Adds a border around the item that is currently focused.</t>
  </si>
  <si>
    <t>Multi-point gestures are any gestures that require multiple touch points. Examples include a two finger tap or pinch the screen to zoom. Path based gestures are gestures that cover three points. Starting point, middle point and an end point. Examples of path-based gestures include swiping, sliders and carousels dependent on the direction of interaction, and other gestures which trace a prescribed path such as drawing a specific shape. Such paths may be drawn with a finger or stylus on a touchscreen, graphics tablet, or trackpad, or with a mouse, joystick, or similar pointer device.</t>
  </si>
  <si>
    <t>Score 1 = all multi-point and pass-based gestures have alternatives. Score .5 = only some gestures have alternatives. Score 0 = most or none of the gestures have alternatives. N/A: Put N/A in the score field if there are no multi-point or path-based gestures.</t>
  </si>
  <si>
    <t>Find out if the page has multi-point or path-based gestures. Make sure they have alternatives such as a zoom-in button and ability to pan independently of the gestures. Examples include using arrow keys to pan on a map.</t>
  </si>
  <si>
    <t>Score is 1 or 0.</t>
  </si>
  <si>
    <t>Regular text links pass this criterion. Links with images of text need alt-text that matches the visual label. Buttons need an accessibility label or name that matches the visual label. If an element does not have a name and accessibility label, it fails this criterion.</t>
  </si>
  <si>
    <t>Score 1 = actions that can be performed through device motion can be changed, have an alternative or can be turned off. Score 0 = actions that are performed through device motion cannot be changed, do not have alternatives and cannot be turned off. N/A Put N/A in the score field if there are no actions that can be performed through device motion.</t>
  </si>
  <si>
    <t>Score 1 = Document language is set properly. And when the page changes language, the lang attribute updates properly. Score .5 = the document language is set but when the language is changed to a different language, the lang attribute is not updated accordingly. Score 0 = neither the document language or other languages use the correct lang attribute.</t>
  </si>
  <si>
    <t>Score 1 = all languages are using the proper lang attribute. Score 0 = at least one language is missing the lang attribute. N/A: Put N/A in the score field if there are no other languages on the page.</t>
  </si>
  <si>
    <t>When  keyboard focus is dropped on any items, none of the following should happen. 1. It should not open a new window. 2. It should not go to a new page. 3. It should not move focus to a different component. 4. It should not significantly rearrange the content of the page.</t>
  </si>
  <si>
    <t>Use a screen reader or chrome tooltips to read the accessibility label for links that repeat on multiple pages. The same links should have the same label on all pages.</t>
  </si>
  <si>
    <t>Score 1 = all links that appear on multiple pages have the same label. Score 0 = At least one link on this page does not have the same label as other pages. N/A: Put N/A in the score field if the website only has one page or if the website does not have any links that repeat on multiple pages.</t>
  </si>
  <si>
    <t>Score 1 = all navigational links appear in the same order on all pages. Score 0= Navigational links are out of order on at least one page. N/A: Put N/A in the score field if the website has only one page and that page does not dynamically load new content.</t>
  </si>
  <si>
    <t>If the website has only one page and that page does not dynamically load new content, do not test for this criterion.</t>
  </si>
  <si>
    <r>
      <t xml:space="preserve">On websites with multiple pages and that have a navigation section. </t>
    </r>
    <r>
      <rPr>
        <sz val="12"/>
        <color rgb="FF000000"/>
        <rFont val="Verdana"/>
        <family val="2"/>
      </rPr>
      <t>This includes single page websites that dynamically load new content.</t>
    </r>
  </si>
  <si>
    <t>On websites with multiple pages and that have links that appear on more than one page. This includes single page websites that dynamically load new content.</t>
  </si>
  <si>
    <t>If a website only has one page that does not dynamically load new content or does not have links that repeat on multiple pages, do not test. Put N/A in the score field.</t>
  </si>
  <si>
    <t>Score 1 = As keyboard focus moves from item to item on the page, it does not cause any unexpected changes. Score 0 = As keyboard focus moves from item to item on the page, at least one item causes unexpected changes.</t>
  </si>
  <si>
    <t>The following should not happen when inputting text or changing settings. 1. Opening a new window. 2. Going to a new page. 3. Moving focus to a different component. 4. Significantly rearranging the content of the page. Note: Auto-fill fields are expected behaviors.</t>
  </si>
  <si>
    <t>Score 1 = If the page has input fields or settings to change, none of them have unexpected behaviors. Score 0 = If the page has input fields or settings to change, at least one of them causes an unexpected behavior. N/A: Put N/A in the score field if there are no input fields or fields that allow the user to change settings.</t>
  </si>
  <si>
    <t>If an input error is automatically detected, the item that is in error is identified and the error is described to the user in text.</t>
  </si>
  <si>
    <t>Press tab to navigate and go through all required fields. Do not fill them out. If there is a submit button, press enter or click on it. Tetx error alerts should appear for all required fields.</t>
  </si>
  <si>
    <t>Score 1 = all required fields have text alerts. Score .5 = some fields do not have text alerts. Score = 0 if a significant amount of fields do not have text alerts. N/A: Put N/A in the score field if there are no required fields.</t>
  </si>
  <si>
    <t>The following two scenarios are considered passing for this criterion. Option 1. Press submit without filling out all of the required fields. The error alerts should include text to go along with any visual alerts. For example, when the user presses the submit button in a contact form, error identification that appears near the field has text and an icon of an exclamation point. Option 2. Tab through the required fields without filling them out. As soon as focus leaves a required field, there is a visual and text alert that appears near that field.</t>
  </si>
  <si>
    <t>Labels or instructions are provided when content requires user input.</t>
  </si>
  <si>
    <t>Labels or instructions that pass this criterion include the following. 1. Use specific labels such as “First name” and “Last name.” 2. For fields that require a specific format, there should be instructions. For example, a date field instructs users to use the format MM/DD/YYYY. 3. A state field that requires a code for each state has a link next to it that takes the user to a page or modal dialogue that displays all of the codes available. 4. In a form which contains both required and optional fields, the required fields and/or the optional fields are clearly labeled as such.</t>
  </si>
  <si>
    <t>Step 1. For all fields where the user can provide input, make sure they have labels. The labels should be available to everyone. This means the labels should be appearing visually but also available to assistive technology users. Step 2. If any fields require specific input, there should be appropriate instructions. Step 3. Make sure you can read all labels and instructions using a screen reader.</t>
  </si>
  <si>
    <t>Score 1 = All fields have labels and fields that require specific input have instructions. Score 0 = There is at least one field that is missing a label or is missing instructions when it requires a specific format for its input. N/A: Put N/A in the score field if there are no required fields or no fields that need a specific format.</t>
  </si>
  <si>
    <t>Test error messaging on the page. The scenarios below both pass for this criterion. Option 1. Press submit without filling out all of the required fields. The error alerts that appear should include which field has an error and how to fix it. For example, “Alert! Name field is required. Please fill in your name.” Option 2. Press tab to go through the required fields without filling them out. As soon as focus leaves a required field, there is a visual and text alert that appears near that field. If so, it should include which field has an error and ow to fix it. For example, “Alert! Name field is required. Please fill in your name.”</t>
  </si>
  <si>
    <t>Score 1 = All fields have proper error suggestions. Score .5 = more than half of the Fields have proper error suggestions. Score 0 = More than half of the fields are missing error suggestions. N/A: Put N/A in the score field if there are no required fields.</t>
  </si>
  <si>
    <t>Examples of legal or financial commitments include the following. A marriage license, a stock trade (financial and legal), a will, a loan, adoption, signing up for the army, a contract of any type, etc.</t>
  </si>
  <si>
    <t>Check to find out if the webpage causes a financial or legal commitment. If so, it needs to have one of the following. Option 1. Reversable: After pressing submit, the user has a chance to cancel. Option 2. Checked: Data entered by the user is checked for input errors and the user is provided an opportunity to correct them. Option 3. Confirmed: A mechanism is available for reviewing, confirming and correcting information before finalizing the submission.</t>
  </si>
  <si>
    <t>Score 1 = if there are financial or legal commitments, the user has an opportunity to reverse, check or confirm before submitting. Score 0 = if there are financial or legal commitments, the user has no opportunity to reverse, check or confirm before submitting. N/A” Put N/A in the score field if the page does not cause a legal or financial commitment.</t>
  </si>
  <si>
    <t>Step 1. Count the total number of lines of code. Step 2. Use the W3C Mark-up Validation Service to test the html of the page. Take the number of errors and add it to the number of alerts. Then subtract that number from the total lines of code to get the number of lines of code that do not have errors or alerts.</t>
  </si>
  <si>
    <t>This success criterion is primarily for Web authors who develop or script their own user interface components. For example, standard HTML controls already meet this success criterion when used according to specification.</t>
  </si>
  <si>
    <t>Score is automatically calculated if all criteria preceeding 4.1.2 has already been filled out.</t>
  </si>
  <si>
    <t>Make sure all criteria are properly filled in and have scores. If that is the case, the score for 4.1.2 will automatically be generated.</t>
  </si>
  <si>
    <t>When there are status messages that appear on the page, they are automatically read out loud by screen readers without moving focus.</t>
  </si>
  <si>
    <t>Modal dialogues do not count for this criterion. A modal dialogue moves screen reader focus when it appears. It traps keyboard focus inside until the user dismisses it. The message for leaving nyc.gov when going to an external website does not count for this criterion.</t>
  </si>
  <si>
    <t>Test any status messages or alerts that appear. They should be automatically read a loud by screen readers as soon as they appear.</t>
  </si>
  <si>
    <t>Score 1 = if there are status messages that appear visually, all of them are read by screen readers. Score .5 = a few status messages are not read by screen readers. Score 0 = at least half of the status messages are not read by screen readers. N/A: Put N/A in the score field if there are no status messages on the page.</t>
  </si>
  <si>
    <t>Content is presented in a single column so that only vertical scrolling is required. The point of this criterion is to enable users to magnify the content and not need to scroll left and right to read it. The text should wrap to the edge of the browser window.</t>
  </si>
  <si>
    <t>On desktop, set the browser’s zoom feature to 400%. Content should be in one column so that scrolling is vertical only. On Windows use Control and Plus (+) to zoom in. On Mac use Command and Plus (+) to zoom in.</t>
  </si>
  <si>
    <t>Exceptions for this criterion include maps, data visualizations, and other content that requires a spatial layout (such as tabular data).</t>
  </si>
  <si>
    <t>Score 1 = when zoomed in to 400% on desktop, scrolling is only required in one direction and the text wraps to the viewport.
Score 0 = when zoomed in to 400% on desktop, scrolling left and right is required to read all the content, or the content may be cut off to the right with no ability to scroll.</t>
  </si>
  <si>
    <t>Scoring is 1 or 0.</t>
  </si>
  <si>
    <t>On pages that have input fields. That includes edit fields and combo boxes.</t>
  </si>
  <si>
    <t>1.1.1 Maps/Data Visualizations</t>
  </si>
  <si>
    <t>1.1.1 CAPTCHAs</t>
  </si>
  <si>
    <t>Score 1 = Audio described video (either the embedded video is audio described or there is a link to AD version. Introducing scenes, characters, and important visual events. All text and logos are described. Does not interrupt dialogue.
Score .75 = Audio described video is missing one of the following. Character intro, scene intro, text on screen, or interrupts the dialogue.
Score .5 = A non-described video that is mostly talking heads and the speakers introduce themselves.
Score .25 = A non-described video that has some dialogue and minimal descriptions.
Score 0 = No dialogue and no narration.
Put N/A in the score field if there are no videos on the page.</t>
  </si>
  <si>
    <t>For standard images: Percentage with Alt-Text.
For Maps and Data Visualizations: Score 1 = all of the information conveyed through the map or visualization is available in text form. Score .75 = Most of the information conveyed by the map is available in text form. Score .5 = Around half the information that is conveyed through the map or visualization is available in text form. Score .25 = Very little of the information that is conveyed through the map or visualization is available in text form. Score 0 = the information that is conveyed through the map or visualization is not available in text form. Put N/A if no maps or vizualizations.
For CAPTCHAs: Score 1 = Has audio or text based alternative. Score 0 = No audio or text based alternatives. Put N/A if no CAPTCHA.</t>
  </si>
  <si>
    <t>On pages with languages that are not the default language. Example, a Spanish link on an English page.</t>
  </si>
  <si>
    <t>Pages on (Site Name)</t>
  </si>
  <si>
    <t>URLs</t>
  </si>
  <si>
    <t>Scoring is 1, .75, .5, .25, 0, or N/A.</t>
  </si>
  <si>
    <t>Instructions: Each criterion is graded on a scale from 1 to 0. Some criterion are calculated based on the number of elements and others are given rounded scores such as 1, .75, .5, .25, or 0. If the criterion does not apply to the page, then N/A should be entered. The criteria's scores for each page are averaged for an overall Page Score. All of the Page Scores are then averaged for an overall Site Score. These procedures are based on the City of New York Web Accessibility Scoring Methodology.
Nore: Criterion that are not applicable for a page should be marked as N/A and will not be calculated as part of the total scores.</t>
  </si>
  <si>
    <t>Images: count the total number of images, count how many have alt-text. The number with alt-text is automatically divided by the total number of images.
Maps/Data Vizualizations: 1, .75, .5, .25, 0, or N/A.
CAPTCHAs: 1, 0, or N/A.</t>
  </si>
  <si>
    <t>Scoring is 1, .75, .5, .25, or 0.</t>
  </si>
  <si>
    <t>1.1.1
Non-Text Content</t>
  </si>
  <si>
    <t>1.2.1 Audio-Only or Video-Only (Pre-Recorded)</t>
  </si>
  <si>
    <t>1.2.1
Audio-Only or Video-Only (Pre-Recorded)</t>
  </si>
  <si>
    <t>1.2.2
Captions (Pre-Recorded)</t>
  </si>
  <si>
    <t>1.2.3
Audio Description or Media Alternative (Pre-Recorded)</t>
  </si>
  <si>
    <t>1.2.4
Captions (Live)</t>
  </si>
  <si>
    <t>1.2.5
Audio Description (Pre-Recorded)</t>
  </si>
  <si>
    <t>1.2.5 Audio Description (Pre-Recorded)</t>
  </si>
  <si>
    <t>1.3.1
Info and Relationships</t>
  </si>
  <si>
    <t>1.3.2
Meaningful Sequence</t>
  </si>
  <si>
    <t>1.3.3
Sensory Characteristics</t>
  </si>
  <si>
    <t>1.3.4
Orientation</t>
  </si>
  <si>
    <t>1.3.5
Identify Input Purpose</t>
  </si>
  <si>
    <t>1.4.1
Use of Color</t>
  </si>
  <si>
    <t>1.4.2
Audio Control</t>
  </si>
  <si>
    <t>1.4.3
Contrast Minimum</t>
  </si>
  <si>
    <t>1.4.4
Resize Text</t>
  </si>
  <si>
    <t>1.4.5
Images of Text</t>
  </si>
  <si>
    <t>1.4.10
Reflow</t>
  </si>
  <si>
    <t>1.4.11
Non-Text Contrast</t>
  </si>
  <si>
    <t>1.4.12
Text Spacing</t>
  </si>
  <si>
    <t>1.4.13
Content on Hover or Focus</t>
  </si>
  <si>
    <t>2.1.1
Keyboard Access</t>
  </si>
  <si>
    <t>2.1.2
No Keyboard Traps</t>
  </si>
  <si>
    <t>2.1.4
Character Key Shortcuts</t>
  </si>
  <si>
    <t>2.2.1
Timing Adjustable</t>
  </si>
  <si>
    <t>2.2.2
Pause, Stop, Hide</t>
  </si>
  <si>
    <t>2.2.2 Pause, Stop, Hide</t>
  </si>
  <si>
    <t>2.3.1 Flashes Below Threshold</t>
  </si>
  <si>
    <t>2.3.1
Flashes Below Threshold</t>
  </si>
  <si>
    <t>2.4.1
Bypass Blocks</t>
  </si>
  <si>
    <t>2.4.2
Page Titled</t>
  </si>
  <si>
    <t>2.4.3
Focus Order</t>
  </si>
  <si>
    <t>2.4.4
Link Purpose and Context</t>
  </si>
  <si>
    <t>2.4.5
Multiple Ways to Locate</t>
  </si>
  <si>
    <t>2.4.6 Headings and Labels</t>
  </si>
  <si>
    <t>2.4.6
Headings and Labels</t>
  </si>
  <si>
    <t>2.4.7
Focus Visible</t>
  </si>
  <si>
    <t>2.5.1
Pointer Gestures</t>
  </si>
  <si>
    <t>2.5.2
Pointer Cancelations</t>
  </si>
  <si>
    <t>2.5.2 Pointer Cancelations</t>
  </si>
  <si>
    <t>2.5.3
Label in Name</t>
  </si>
  <si>
    <t>2.5.4
Motion Actuation</t>
  </si>
  <si>
    <t>3.1.1
Language of Page</t>
  </si>
  <si>
    <t>3.1.1 Language of Page</t>
  </si>
  <si>
    <t>3.1.2
Language of Parts</t>
  </si>
  <si>
    <t>3.1.2 Language of Parts</t>
  </si>
  <si>
    <t>3.2.1 On Focus</t>
  </si>
  <si>
    <t>3.2.2 On Input</t>
  </si>
  <si>
    <t>3.2.1
On focus</t>
  </si>
  <si>
    <t>3.2.2
On Input</t>
  </si>
  <si>
    <t>3.2.3
Consistent Navigation</t>
  </si>
  <si>
    <t>3.2.4
Consistent Identification</t>
  </si>
  <si>
    <t>3.3.1
Error Identification</t>
  </si>
  <si>
    <t>3.3.2
Labels or Instructions</t>
  </si>
  <si>
    <t>3.3.2 Labels or Instructions</t>
  </si>
  <si>
    <t>3.3.3
Error Suggestions</t>
  </si>
  <si>
    <t>3.3.4
Error Prevention Legal, Financial Data</t>
  </si>
  <si>
    <t>3.3.4 Error Prevention Legal, Financial Data</t>
  </si>
  <si>
    <t>4.1.1
Parsing</t>
  </si>
  <si>
    <t>4.1.2
Name, Role, Value</t>
  </si>
  <si>
    <t>4.1.3
Status Messages</t>
  </si>
  <si>
    <t>Scoring is 1, .5 or 0.</t>
  </si>
  <si>
    <t>Scoring is 1, 0, or N/A.</t>
  </si>
  <si>
    <t>Scoring is 1, .5, or 0.</t>
  </si>
  <si>
    <t>Scoring is 1, .5, 0, or N/A</t>
  </si>
  <si>
    <t>Score is 1, 0, or N/A.</t>
  </si>
  <si>
    <t xml:space="preserve">Find the total number of links, then determine the number of links with proper text labels that give the purpose. The number of links with proper text labels will be automatically divided by the total number of links for a score between 1 and 0. </t>
  </si>
  <si>
    <t>Count the total number of headings and form fields, then count the number of headings and form fields that have good labels. The number with good labels is automatically divided by the total for a score between 1 and 0.</t>
  </si>
  <si>
    <t>Fill in the following two numbers in the spreadsheet. The total number of lines of code. The total number of errors and warning. The score will be automatically calculated.</t>
  </si>
  <si>
    <t>Count the total number of lines of code, then count the number of errors and warnings. The number of error free lines of code will automatically be divided by the total number of lines of code for a number between 1 and 0.</t>
  </si>
  <si>
    <t>Scoring is calculated based on the scores of other criteria. It is a weighted average of the following criteria: 1.3.1 (x2); 1.3.5; 2.1.1; 2.1.2; 2.4.3; 2.4.4; 2.4.6; 2.5.3; 3.2.1; 3.2.2; 3.2.4; 3.3.1; 3.3.2; 3.3.3; 4.1.3.</t>
  </si>
  <si>
    <t>Overall City of New York Access Score (2.1 - A)</t>
  </si>
  <si>
    <t>20AA</t>
  </si>
  <si>
    <t>20A</t>
  </si>
  <si>
    <t>Version &amp; Level</t>
  </si>
  <si>
    <t>21AA</t>
  </si>
  <si>
    <t>21A</t>
  </si>
  <si>
    <t>City of New York Access Score Per Page (2.1)</t>
  </si>
  <si>
    <t>City of New York Access Score Per Page (2.0)</t>
  </si>
  <si>
    <t>City of New York Access Score / Page (2.1-AA Only)</t>
  </si>
  <si>
    <t>City of New York Access Score Per Page (2.1-A Only)</t>
  </si>
  <si>
    <t>Overall NYC Access Score (2.1-AA Only)</t>
  </si>
  <si>
    <t>Overall City of New York Access Score (2.0)</t>
  </si>
  <si>
    <t>Overall City of New York Access Score (2.1)</t>
  </si>
  <si>
    <t>Pages on My Vaccine Record</t>
  </si>
  <si>
    <t>Accessing Records</t>
  </si>
  <si>
    <t>FAQs</t>
  </si>
  <si>
    <t>Contact</t>
  </si>
  <si>
    <t>Step 1</t>
  </si>
  <si>
    <t>Step 2</t>
  </si>
  <si>
    <t>Step 3</t>
  </si>
  <si>
    <t>Step 4</t>
  </si>
  <si>
    <t>Step 5</t>
  </si>
  <si>
    <t>https://myvaccinerecord.cityofnewyork.us/myrecord/home.htm</t>
  </si>
  <si>
    <t>N/A</t>
  </si>
  <si>
    <t>Header images, NYC logo, health logo and language picker. Footer image: nyc logo. It does not have an img tag but the label is read by screen readers.</t>
  </si>
  <si>
    <t>Body images: IDNYC logo, apply for IDNYC and back to top. Header images, NYC logo, health logo and language picker. Footer image: nyc logo. It does not have an img tag but the label is read by screen readers.</t>
  </si>
  <si>
    <t>Body images: back to top. Header images, NYC logo, health logo and language picker. Footer image: nyc logo. It does not have an img tag but the label is read by screen readers.</t>
  </si>
  <si>
    <t>Body images: provide feedback for IDNYC. Header images, NYC logo, health logo and language picker. Footer image: nyc logo. It does not have an img tag but the label is read by screen readers.</t>
  </si>
  <si>
    <t>Body images: Note and links to download pdfs.  Header images, NYC logo, health logo and language picker. Footer image: nyc logo. It does not have an img tag but the label is read by screen readers.</t>
  </si>
  <si>
    <t>No audio only or video only content.</t>
  </si>
  <si>
    <t>No video content</t>
  </si>
  <si>
    <t>201</t>
  </si>
  <si>
    <t>No live videos</t>
  </si>
  <si>
    <t>Proper tags for headings, lists, links, buttons, landmarks and other elements.</t>
  </si>
  <si>
    <t>Proper tags for headings, lists, links, buttons, landmarks and other elements. Page loads and and error messages are announced by screen readers. Required fields tagged appropriately.</t>
  </si>
  <si>
    <t>Drop down for topic and feedback field are missing labels. Proper tags for headings, lists, links, buttons, landmarks and other elements.</t>
  </si>
  <si>
    <t>Page reads in logical order</t>
  </si>
  <si>
    <t>Time out messaging uses text alternatives.</t>
  </si>
  <si>
    <t>Instructions for accessing records are available in telaxt and do not rever to color, shape, size or loacaton. Time out messaging uses text alternatives.</t>
  </si>
  <si>
    <t>Page can be viewed in portrait and landscape orientations</t>
  </si>
  <si>
    <t>No fields that require user's personal data</t>
  </si>
  <si>
    <t>No auto-fill attributes</t>
  </si>
  <si>
    <t>Links are underlined</t>
  </si>
  <si>
    <t>errors are highlighted</t>
  </si>
  <si>
    <t>Nothing relies on color alone</t>
  </si>
  <si>
    <t>No audio that plays automatically</t>
  </si>
  <si>
    <t>Promoting and protecting the City's health does not pass 3:1 contrast ratio. Placeholder text in search field in the banner also does not pass 4.5:1 contrast ratio.</t>
  </si>
  <si>
    <t>My vaccine record and FAQs links color do not pass 4.5:1 contrast ratio. Body text does not pass 4.5:1 contrast ratio. This could be because the font is not bolded. Promoting and protecting the City's health does not pass 3:1 contrast ratio. Placeholder text in search field in the banner also does not pass 4.5:1 contrast ratio.</t>
  </si>
  <si>
    <t>Body text color does not pass 4.5:1 contrast ratio. This could be because it is not bolded. Promoting and protecting the City's health does not pass 3:1 contrast ratio. Placeholder text in search field in the banner also does not pass 4.5:1 contrast ratio.</t>
  </si>
  <si>
    <t>Zoomed into 200% with no loss of content.</t>
  </si>
  <si>
    <t>No images of text</t>
  </si>
  <si>
    <t>Zoomed into 400% with no loss of content.</t>
  </si>
  <si>
    <t>When zoomed into 400% the accordion runs into the show all button.</t>
  </si>
  <si>
    <t xml:space="preserve">Banner search field place holder text does not pass 4.5:1 contrast ratio. </t>
  </si>
  <si>
    <t>Changed character, word, line and paragraph spacing with no loss of content.</t>
  </si>
  <si>
    <t>No content on hover or focus</t>
  </si>
  <si>
    <t>All elements are in the keyboard tab order</t>
  </si>
  <si>
    <t>most elements are in the keyboard tab order. Back to top link does not work for keyboards.</t>
  </si>
  <si>
    <t>No keyboard traps</t>
  </si>
  <si>
    <t>No character key shortcuts</t>
  </si>
  <si>
    <t>Time limit can be extended.</t>
  </si>
  <si>
    <t>No automatic content.</t>
  </si>
  <si>
    <t>No flashes.</t>
  </si>
  <si>
    <t>1 mechanism. Headings</t>
  </si>
  <si>
    <t>Title has website name only but it is the homepage.</t>
  </si>
  <si>
    <t>Title has website and page name.</t>
  </si>
  <si>
    <t>Focus goes in logical order</t>
  </si>
  <si>
    <t>No issues</t>
  </si>
  <si>
    <t>no issues</t>
  </si>
  <si>
    <t>Navigation links and site search</t>
  </si>
  <si>
    <t>6 form fields and 2 headings</t>
  </si>
  <si>
    <t>5 form fields and 1 heading</t>
  </si>
  <si>
    <t>12 form fields and 1 heading.</t>
  </si>
  <si>
    <t>10 form fields and 1 heading</t>
  </si>
  <si>
    <t>27 form fields and 1 heading</t>
  </si>
  <si>
    <t>34 form fieldds and 1 heading</t>
  </si>
  <si>
    <t>17 form fields and 1 heading</t>
  </si>
  <si>
    <t>12 form fields and 1 heading. Choose topic field is missing a label.</t>
  </si>
  <si>
    <t>Visual focus missing for home link and search button in the banner.</t>
  </si>
  <si>
    <t>No path based gestures</t>
  </si>
  <si>
    <t>No activation on mouse down event</t>
  </si>
  <si>
    <t>visual labels match accessibility labels.</t>
  </si>
  <si>
    <t>The visual label for the save button does not match the accessibility label.</t>
  </si>
  <si>
    <t>topic drop down is missing an accessibility label.</t>
  </si>
  <si>
    <t>No motion or shake gestures</t>
  </si>
  <si>
    <t>Document language is set to english and properly updates when using language picker.</t>
  </si>
  <si>
    <t>No other languages</t>
  </si>
  <si>
    <t>No unexpected changes on focus</t>
  </si>
  <si>
    <t>No unexpected changes on input</t>
  </si>
  <si>
    <t>When the user chooses other, a new field appears but that is expected and it is also next in the tab order.</t>
  </si>
  <si>
    <t>Navigation links always appear in the same order</t>
  </si>
  <si>
    <t>Navigation links have the same label across all pages</t>
  </si>
  <si>
    <t>No required fields</t>
  </si>
  <si>
    <t>All error messages are available visually and in text. ARIA-live is used to have screen readers announce and move focus to the relevant fields.</t>
  </si>
  <si>
    <t>Error alerts are available for the two required fields. However, they could be easily missed by screen reader users.</t>
  </si>
  <si>
    <t>Search field has a Label</t>
  </si>
  <si>
    <t>All fields have labels and instructions for when a specific format is needed.</t>
  </si>
  <si>
    <t>email and phone number fields do not have instructions on the required formats. However, they do not have limitations.</t>
  </si>
  <si>
    <t>Most fields have labels and instructions for format when needed. Drop down for topic is missing an accessibility label.</t>
  </si>
  <si>
    <t>Error messages are specific to each field.</t>
  </si>
  <si>
    <t>Error messaging uses color to distinguish incomplete fields.</t>
  </si>
  <si>
    <t>No financial or legal commitments</t>
  </si>
  <si>
    <t>49 errors and 68 warnings</t>
  </si>
  <si>
    <t>Alerts on page loads</t>
  </si>
  <si>
    <t>ARIA alerts inconsistent successful submission of contact form. Alerts on page loads.</t>
  </si>
  <si>
    <t>alerts on page loads and for error messages</t>
  </si>
  <si>
    <t>Messaging is not announced when the user presses the go next button and there are errors. alerts on page loads and for error messages</t>
  </si>
  <si>
    <t>ARIA alerts missing for error messaging and successful submission of contact form. Alerts on page loads.</t>
  </si>
  <si>
    <t>City of New York Access Score Per Page (2.1 - AA)</t>
  </si>
  <si>
    <t>Overall City of New York Access Score (2.1 - AA)</t>
  </si>
  <si>
    <t>City of New York Access Score Per Page (2.0 - AA)</t>
  </si>
  <si>
    <t>Overall City of New York Access Score (2.0 - AA)</t>
  </si>
  <si>
    <t>Total Images</t>
  </si>
  <si>
    <t>Total Alt Text</t>
  </si>
  <si>
    <t>Total Links</t>
  </si>
  <si>
    <t>Total Good</t>
  </si>
  <si>
    <t>No instructions on the page</t>
  </si>
  <si>
    <t>0 contrast errors</t>
  </si>
  <si>
    <t>Zoomed into 200% with no loss of content</t>
  </si>
  <si>
    <t>No automatic content</t>
  </si>
  <si>
    <t>No flashes</t>
  </si>
  <si>
    <t>Title has page and website</t>
  </si>
  <si>
    <t>This is a step based process</t>
  </si>
  <si>
    <t>No legal or financial commitments</t>
  </si>
  <si>
    <t>No status messages</t>
  </si>
  <si>
    <t>Pages on Vision Zero Website</t>
  </si>
  <si>
    <t>About - Partnerships</t>
  </si>
  <si>
    <t>Key metrics and visualizations</t>
  </si>
  <si>
    <t>Pedestrians</t>
  </si>
  <si>
    <t>Vision Zero Score Card</t>
  </si>
  <si>
    <t>https://www1.nyc.gov/content/visionzero/pages/</t>
  </si>
  <si>
    <t>https://www1.nyc.gov/content/visionzero/pages/partnerships</t>
  </si>
  <si>
    <t>https://www1.nyc.gov/content/visionzero/pages/key-metrics-and-visualizations</t>
  </si>
  <si>
    <t>https://www1.nyc.gov/content/visionzero/pages/pedestrians</t>
  </si>
  <si>
    <t>https://www1.nyc.gov/content/visionzero/pages/vision-zero-scorecard</t>
  </si>
  <si>
    <t>Vision Zero logo missing alt-text in the header. Header images, nyc logo and vision zero. Body images: photo of mayor and partner logos. Footer images: NYC logo. Hero has five images.</t>
  </si>
  <si>
    <t>Vision Zero logo missing alt-text in the header. Header images, nyc logo and vision zero. Body images: photo of mayor and partner logos. Footer images: NYC logo</t>
  </si>
  <si>
    <t>Vision zero logo missing alt text in the header</t>
  </si>
  <si>
    <t>Back to top link does not work for keyboards. Proper tags for headings, lists, links, buttons, accordions and hero slides.</t>
  </si>
  <si>
    <t>Back to top link does not work for keyboards. Proper tags for headings, links, lists, buttons and accordions.</t>
  </si>
  <si>
    <t>Back to top link does not work for keyboards. Proper use of tables. Proper tags for headings, links, lists, buttons and accordions.</t>
  </si>
  <si>
    <t>No instructions for interacting with the content</t>
  </si>
  <si>
    <t>Nothing is distinguishable by color alone.</t>
  </si>
  <si>
    <t>Links are bolded but so is other static text on the page.</t>
  </si>
  <si>
    <t>Wave reports false errors. There are invisible headings intentionally placed for screen readers.</t>
  </si>
  <si>
    <t xml:space="preserve">The header row for the tables has text that doesn't pass contrast. </t>
  </si>
  <si>
    <t>When zoomed into 200% there is no loss of content.</t>
  </si>
  <si>
    <t>Zoomed into 400% and the edges of the vision zero logo are cut off.</t>
  </si>
  <si>
    <t>Elements pass the 3:1 contrast minimum.</t>
  </si>
  <si>
    <t>Change character, word, line and paragraph spacing with no loss of content.</t>
  </si>
  <si>
    <t>Nothing is missing from the keyboard tab order</t>
  </si>
  <si>
    <t>Accordions do not have keyboard access</t>
  </si>
  <si>
    <t>No time limits</t>
  </si>
  <si>
    <t>Title has website name only but it it is the homepage.</t>
  </si>
  <si>
    <t>10 language links missing lang attribute. Vision zero logo link missing alt-text.</t>
  </si>
  <si>
    <t>14 form fields and 10 headings</t>
  </si>
  <si>
    <t>8 form fields and 12 headings</t>
  </si>
  <si>
    <t>8 form fields and 11 headings</t>
  </si>
  <si>
    <t>8 form fields and 8 headings</t>
  </si>
  <si>
    <t>16 form fields and 15 headings. Some of the accordions are also headings so there is some overlap between headings and forms.</t>
  </si>
  <si>
    <t>All elements have visual focus</t>
  </si>
  <si>
    <t>visual labels and accessibility labels match</t>
  </si>
  <si>
    <t>Document language is set to english. It also updates accordingly when using translation widget.</t>
  </si>
  <si>
    <t>Languages in the footer are missing lang attributes</t>
  </si>
  <si>
    <t>All fields have labels and do not need specific formats</t>
  </si>
  <si>
    <t>11 Errors | 8 Warnings</t>
  </si>
  <si>
    <t>Pages on (Office of Workforce Development website)</t>
  </si>
  <si>
    <t>Career pathways</t>
  </si>
  <si>
    <t>Contact us</t>
  </si>
  <si>
    <t>Community Hiring</t>
  </si>
  <si>
    <t>https://www1.nyc.gov/html/ohcd/html/home/home.shtml</t>
  </si>
  <si>
    <t>https://www1.nyc.gov/html/ohcd/html/about/about.shtml</t>
  </si>
  <si>
    <t>https://www1.nyc.gov/html/ohcd/html/career_pathways/career_pathways.shtml</t>
  </si>
  <si>
    <t>https://www1.nyc.gov/html/ohcd/html/contact/contact.shtml</t>
  </si>
  <si>
    <t>https://www1.nyc.gov/html/ohcd/html/community-hiring/community-hiring.shtml</t>
  </si>
  <si>
    <t>NYC logo in header and image in the body missing alt-text.</t>
  </si>
  <si>
    <t>NYC logo in the header is missing alt-text.</t>
  </si>
  <si>
    <t>NYC logo in the header is missing alt-text. Recaptcha has audio alternative.</t>
  </si>
  <si>
    <t>No audio only or video only content</t>
  </si>
  <si>
    <t>Videos have open captions</t>
  </si>
  <si>
    <t>No text description</t>
  </si>
  <si>
    <t>No live videos.</t>
  </si>
  <si>
    <t>No audio description but videos are mostly talking heads.</t>
  </si>
  <si>
    <t>No heading tags, no landmark regions and improper use of tables.</t>
  </si>
  <si>
    <t>No heading tags, no landmark regions and improper use of tables. Edit fields and combo boxes have proper formatting and labels.</t>
  </si>
  <si>
    <t>Instructions use text alternatives for required fields.</t>
  </si>
  <si>
    <t>Page can be viewed in portrait and landscape orientations.</t>
  </si>
  <si>
    <t>No fields that require users personal data.</t>
  </si>
  <si>
    <t>fields that ask for personal data do not have the proper attributes.</t>
  </si>
  <si>
    <t>Links are not underlined</t>
  </si>
  <si>
    <t>Main content body text, links and headings  do not pass contrast minimum. The unselected links in the navigation also do not pass.</t>
  </si>
  <si>
    <t>Zoomed into 200% without loss of content</t>
  </si>
  <si>
    <t>When zoomed into 400%, scrolling goes in all directions.</t>
  </si>
  <si>
    <t>Non text elements have good contrast</t>
  </si>
  <si>
    <t>Text field and button borders do not pass 3:1 contrast minimum.</t>
  </si>
  <si>
    <t>Adjusted character, word, line and paragraph spacing with no loss of content.</t>
  </si>
  <si>
    <t>No headings, landmarks or skip to links</t>
  </si>
  <si>
    <t>Title has website and page name</t>
  </si>
  <si>
    <t>Page title is inaccurate.</t>
  </si>
  <si>
    <t>Keyboard focus goes in logical order</t>
  </si>
  <si>
    <t>nyc home link and 3 text resizing links do not have proper labels.</t>
  </si>
  <si>
    <t>2 mechanisms. Navigation links and site search</t>
  </si>
  <si>
    <t>2 form fields. No headings. Search field does not have a proper label.</t>
  </si>
  <si>
    <t>15 form fields and 0 headings. Search field and comment fields are missing labels.</t>
  </si>
  <si>
    <t>14 form fields and 0 headings. Search field is missing a label.</t>
  </si>
  <si>
    <t>No path based gestures.</t>
  </si>
  <si>
    <t>No activation on mouse down actions.</t>
  </si>
  <si>
    <t>NYC logo link, search field and resizing links have bad labels.  They might not match the visual labels.</t>
  </si>
  <si>
    <t>No motion based gestures.</t>
  </si>
  <si>
    <t>Document language is missing</t>
  </si>
  <si>
    <t>typing in fields and changing settings causes no unexpected behaviors</t>
  </si>
  <si>
    <t>Links always appear in the same order</t>
  </si>
  <si>
    <t>Links always have the same label on multiple pages</t>
  </si>
  <si>
    <t>Errors are available as text.</t>
  </si>
  <si>
    <t>Search field is missing a label</t>
  </si>
  <si>
    <t>Search field and comment field are missing labels</t>
  </si>
  <si>
    <t>All fields have proper error messages.</t>
  </si>
  <si>
    <t>137 errors and 24 warnings</t>
  </si>
  <si>
    <t>117 errors and 20 warnings</t>
  </si>
  <si>
    <t>131 errors and 21 warnings</t>
  </si>
  <si>
    <t>121 errors and 22 warnings</t>
  </si>
  <si>
    <t>141 errors and 26 warnings</t>
  </si>
  <si>
    <t>Pages on One NYC website</t>
  </si>
  <si>
    <t>About the strategy</t>
  </si>
  <si>
    <t>Reports and resources</t>
  </si>
  <si>
    <t>What you can do</t>
  </si>
  <si>
    <t>http://onenyc.cityofnewyork.us/</t>
  </si>
  <si>
    <t>http://onenyc.cityofnewyork.us/about/</t>
  </si>
  <si>
    <t>http://onenyc.cityofnewyork.us/reports-resources/</t>
  </si>
  <si>
    <t>http://onenyc.cityofnewyork.us/what-you-can-do/</t>
  </si>
  <si>
    <t>8 images for tweets have incorrect or insufficient alt text. Part 8 of the report covers has insufficient alt-text. A lot of the covers in the carousel have incorrect labels. Part 1 is labeled as part 2 etc. 3 social media buttons have labels. 10 decorative images hidden.</t>
  </si>
  <si>
    <t>A lot of the covers in the carousel have incorrect labels. Part 1 is labeled as part 2 etc. 3 social media buttons have labels. 1 decorative image that is hidden.</t>
  </si>
  <si>
    <t>7 covers in the main content do not have sufficient alt-text. Sometimes it is incorrect. A lot of the covers in the carousel have incorrect labels. Part 1 is labeled as part 2 etc. 3 social media buttons have labels. 1 decorative image that is hidden.</t>
  </si>
  <si>
    <t>Captions are automatically generated by YouTube</t>
  </si>
  <si>
    <t>No text descriptions</t>
  </si>
  <si>
    <t>No Audio Description. Video has a narrator and the visuals are not necessary to understand the message. Text in the beginning and end is not available through the dialogue.</t>
  </si>
  <si>
    <t>Proper tags for headings, buttons, lists and links. Skip to link is not formatted as a link. Heading structure does not follow any kind of hierarchy. Alt text for covers in carousel has incorrect alt-text.</t>
  </si>
  <si>
    <t xml:space="preserve">Instructions for downloading reports do not rely on color, shape, size or location alone. </t>
  </si>
  <si>
    <t>Paragraphs against the white background do not pass contrast minimum. See the strategy button text doesnot pass.</t>
  </si>
  <si>
    <t>Paragraph text under One NYC does not pass contrast minimum</t>
  </si>
  <si>
    <t>Text under reports and resources does not pass contrast minimum</t>
  </si>
  <si>
    <t>Paragraph text under what you can do does not pass contrast  minimum</t>
  </si>
  <si>
    <t>Images of text are exempt because they are part of a graphic</t>
  </si>
  <si>
    <t>When zoomed into 400% the banner does not collapse to mobile view. The result is that the social media icons and language picker cover the main content.</t>
  </si>
  <si>
    <t>Elements pass contrast minimum</t>
  </si>
  <si>
    <t>Banner items overlap each other</t>
  </si>
  <si>
    <t>All interactable elements are in the keyboard tab order</t>
  </si>
  <si>
    <t>YouTube player uses character key shortcuts. However, they are only active when focus is on the player.</t>
  </si>
  <si>
    <t xml:space="preserve">Title contains website name only but that is sufficient because it is the homepage </t>
  </si>
  <si>
    <t>Title contains website and page names</t>
  </si>
  <si>
    <t>10 link images in the carousel have incorrect alt text as their labels. Did not count 72 links from twitter feed.</t>
  </si>
  <si>
    <t>10 link images in the carousel have incorrect alt-text as their labels. 1 nyc logo has incorrect alt-text as it's label.</t>
  </si>
  <si>
    <t>10 link images from the carousel have incorrect alt-text as their labels. 1 nyc logo has incorrect alt-text as it's label. 2 ID nyc links have incompletelabels.</t>
  </si>
  <si>
    <t>Navigation links only</t>
  </si>
  <si>
    <t>28 form fields and 6 headings. there are three buttons with the label carousel +. Carousel button labels have the incorrect number for the part.</t>
  </si>
  <si>
    <t>25 form fields and 2 headings. there are three buttons with the label carousel +. Carousel button labels have the incorrect number for the part.</t>
  </si>
  <si>
    <t>25 form fields and 1 heading. there are three buttons with the label carousel +. Carousel button labels have the incorrect number for the part.</t>
  </si>
  <si>
    <t>25 form fields and 9 headings. there are three buttons with the label carousel +. Carousel button labels have the incorrect number for the part.</t>
  </si>
  <si>
    <t>In the see the strategy section, for the nine report titles, there is no visual focus. In the carousel, the link image and the title do not have sufficient visual focus.</t>
  </si>
  <si>
    <t>In the carousel, the link image and the title do not have sufficient visual focus.</t>
  </si>
  <si>
    <t>The link images in the reports section do not have visual focus. In the carousel, the link image and the title do not have sufficient visual focus.</t>
  </si>
  <si>
    <t>The linked images under What you can do are missing visual focus. In the carousel, the link image and the title do not have sufficient visual focus.</t>
  </si>
  <si>
    <t>Alt text for carousel images and the button labels are incorrect. They contain the wrong part number. Part 1 is labelled part 2.</t>
  </si>
  <si>
    <t>Document has proper lang attribute. When the translate widget is used, the lang attribute does not update accordingly.</t>
  </si>
  <si>
    <t>Language picker has a label</t>
  </si>
  <si>
    <t>Fatal errofs exist that validator connot recover from. The below was gotten only after fixing those errors. (An extra &lt;/head&gt; tag and the skip link outside of the body tag.)
63 Errors | 75 Warnings</t>
  </si>
  <si>
    <t>Fatal errors exist that validator connot recover from. The below was gotten only after fixing those errors. (An extra &lt;/head&gt; tag and the skip link outside of the body tag.)
15 Errors | 41 Warnings</t>
  </si>
  <si>
    <t>Fatal errors exist that validator connot recover from. The below was gotten only after fixing those errors. (An extra &lt;/head&gt; tag and the skip link outside of the body tag.)
122 Errors | 52 Warnings</t>
  </si>
  <si>
    <t>Fatal errors exist that validator connot recover from. The below was gotten only after fixing those errors. (An extra &lt;/head&gt; tag and the skip link outside of the body tag.)
42 Errors | 65 Warnings</t>
  </si>
  <si>
    <t>Email the Director</t>
  </si>
  <si>
    <t>Systems</t>
  </si>
  <si>
    <t>Partnering with Non profits</t>
  </si>
  <si>
    <t>URL: https://www1.nyc.gov/site/mocs/index.page
(Root: )</t>
  </si>
  <si>
    <t>https://www1.nyc.gov/site/mocs/index.page</t>
  </si>
  <si>
    <t>https://www1.nyc.gov/site/mocs/about/about-mocs.page</t>
  </si>
  <si>
    <t>https://www1.nyc.gov/site/mocs/contact/email-the-director.page</t>
  </si>
  <si>
    <t>https://www1.nyc.gov/site/mocs/systems/system-login.page</t>
  </si>
  <si>
    <t>https://www1.nyc.gov/site/mocs/partners/partnering-with-nonprofits.page</t>
  </si>
  <si>
    <t>1.1.1 Text Alternatives</t>
  </si>
  <si>
    <t>One NYC logo in the footer that is not recognized by screen readers but it has a label.</t>
  </si>
  <si>
    <t>5 share links have labels. Header logos have alt-text. One NYC logo in the footer that is not recognized by screen readers but it has a label.</t>
  </si>
  <si>
    <t>5 share links missing labels. Recaptcha is accessible</t>
  </si>
  <si>
    <t>5 share links missing labels.</t>
  </si>
  <si>
    <t>5 share links missing labels. Pie chart image lacking description of data.</t>
  </si>
  <si>
    <t>1.2.1 Audio or Video Only Content</t>
  </si>
  <si>
    <t>No video only or audio only content.</t>
  </si>
  <si>
    <t>1.2.2 Captions Prerecorded</t>
  </si>
  <si>
    <t>No video or audio content</t>
  </si>
  <si>
    <t>Uses YouTube automated captions.</t>
  </si>
  <si>
    <t>1.2.3 Videos with Audio Description/Transcript</t>
  </si>
  <si>
    <t>No audio description</t>
  </si>
  <si>
    <t>1.2.4 Captions Live</t>
  </si>
  <si>
    <t>1.2.5 Audio Description Prerecorded</t>
  </si>
  <si>
    <t>Contact MOCS button is a Jira widget which is not Accesible</t>
  </si>
  <si>
    <t>There is a list that is formatted as headings. Contact MOCS button is a Jira widget which is not Accesible</t>
  </si>
  <si>
    <t>Proper use of form fields but Contact widget is not accessible.</t>
  </si>
  <si>
    <t>Reads in lodgical order</t>
  </si>
  <si>
    <t>No instructions on this page</t>
  </si>
  <si>
    <t>Instructions for required fields use text alternatives.</t>
  </si>
  <si>
    <t xml:space="preserve">Allows for viewing in landscape and portrait </t>
  </si>
  <si>
    <t>No fields that require users personal data</t>
  </si>
  <si>
    <t>Users personal data does not have proper attributes</t>
  </si>
  <si>
    <t>Both links and headings are bolded but lists of links are exempt and the heading font sizes are bigger.</t>
  </si>
  <si>
    <t>Links are bolded and underlined. Lists of links are exempt.</t>
  </si>
  <si>
    <t>Recaptcha links are not underlined. Required fields have text alternative as well as use shape.</t>
  </si>
  <si>
    <t>Elements have visual styling to convey that they are interactable. Footer links are not underlined but they are in a list and it can be inferred that they are navigation links.</t>
  </si>
  <si>
    <t>1 error. Read here link in the hero.</t>
  </si>
  <si>
    <t>Wave reports 0 errors. However, the search field in the header has placeholder text that needs to be darkened.</t>
  </si>
  <si>
    <t>Zoomed in to 200% and the navigation links are cut off. Also, the headings do not resize correctly.</t>
  </si>
  <si>
    <t>Zoomed in to 200% and the navigation links are cut off.</t>
  </si>
  <si>
    <t>Language picker has images of text</t>
  </si>
  <si>
    <t>When zoomed into 400% programs and initiatives and related links are cut off.</t>
  </si>
  <si>
    <t>When zoomed into 400% there is no loss of content and scrolling is only in one direction.</t>
  </si>
  <si>
    <t>Non text elements have at least 3:1 contrast ratio. Search field has placeholder text and does not need a border.</t>
  </si>
  <si>
    <t>Changed line, word, letter,and paragraph spacing with no loss of content</t>
  </si>
  <si>
    <t>1.4.13 Content on Hover/Focus</t>
  </si>
  <si>
    <t>No content on hover</t>
  </si>
  <si>
    <t>Contact MOCS button is a Jira widget Missing keyboard access</t>
  </si>
  <si>
    <t>No Keyboard traps</t>
  </si>
  <si>
    <t>Youtube player uses character key shortcuts but the users focus must be on the player</t>
  </si>
  <si>
    <t>There are no time limits</t>
  </si>
  <si>
    <t>2.2.2 Automatic Content</t>
  </si>
  <si>
    <t>Animated gif for language can't be stopped paused or hidden</t>
  </si>
  <si>
    <t>2.3.1 Flashes Below 3/Second</t>
  </si>
  <si>
    <t>Animated gif has less than three flashes per second</t>
  </si>
  <si>
    <t>Two mechanisms. headings and regions</t>
  </si>
  <si>
    <t>Page title only has website but it is the homepage.</t>
  </si>
  <si>
    <t>Page title has page and website</t>
  </si>
  <si>
    <t>Search Button and search field are out of order</t>
  </si>
  <si>
    <t>2 read more links, 4 links with bad lables associated with the hero</t>
  </si>
  <si>
    <t>All links have proper labels.</t>
  </si>
  <si>
    <t xml:space="preserve">5 share links missing labels. </t>
  </si>
  <si>
    <t>5 share links missing labels. Three links with bad labels that should be hidden because they are not there visually.</t>
  </si>
  <si>
    <t>2 mechanisms. search field and navigation links</t>
  </si>
  <si>
    <t>2.4.6 Heading/Form Labels</t>
  </si>
  <si>
    <t>4 form fields and 23 headings</t>
  </si>
  <si>
    <t>7 form fields and 11 headings. 1 heading is a list item and has a label that is too long.</t>
  </si>
  <si>
    <t>25 form fields and 3 headings</t>
  </si>
  <si>
    <t>4 form fields and 4 headings</t>
  </si>
  <si>
    <t>4 form fields and 11 headings.</t>
  </si>
  <si>
    <t>NYC logo,search button, PASSPort, Accelerator Contact MOCS Jira Widget button no visual focus</t>
  </si>
  <si>
    <t>NYC Logo, search button and Contact Widget missing visual focus.</t>
  </si>
  <si>
    <t>NYC Logo, search button, passport login, search funding Opportunities, HHS accelerator  and Contact Widget missing visual focus.</t>
  </si>
  <si>
    <t>No multipath gestures</t>
  </si>
  <si>
    <t>2.5.2 Pointer Up Action</t>
  </si>
  <si>
    <t>Elements are activated on the Up action</t>
  </si>
  <si>
    <t>Contact widget is not accessible</t>
  </si>
  <si>
    <t>Share links missing accessibility labels. Contact widget is not accessible</t>
  </si>
  <si>
    <t>No shake or motion gestures</t>
  </si>
  <si>
    <t>3.1.1 Page Language</t>
  </si>
  <si>
    <t>Document language is properly set and changes when using the language picker.</t>
  </si>
  <si>
    <t>3.1.2 Other Languages Identified</t>
  </si>
  <si>
    <t>3.2.1 Change On Focus</t>
  </si>
  <si>
    <t>No change on focus</t>
  </si>
  <si>
    <t>3.2.2 Change On Input</t>
  </si>
  <si>
    <t>No change on input</t>
  </si>
  <si>
    <t>There are fields that disappear when answering the question "I would like to enter my contact information" but it is relevant to the way the user answers the question.</t>
  </si>
  <si>
    <t>Navigation links appear in the same order on all pages</t>
  </si>
  <si>
    <t>Links that repeat on multiple pages always use the same label.</t>
  </si>
  <si>
    <t>Errors are available as text</t>
  </si>
  <si>
    <t>3.3.2 Form Labels/Instructions</t>
  </si>
  <si>
    <t>Search fields and submit buttons have labels and do not need instructions.</t>
  </si>
  <si>
    <t>All fields have labels and none require a specific input.</t>
  </si>
  <si>
    <t>All fields have messages that mention the error and how to fix it.</t>
  </si>
  <si>
    <t>3.3.4 Legal/Financial Error Prevention</t>
  </si>
  <si>
    <t>4.1.1 Proper Markup</t>
  </si>
  <si>
    <t>31 errors and 49 warnings</t>
  </si>
  <si>
    <t>7 errors and 22 warnings</t>
  </si>
  <si>
    <t>17 errors and 26 warnings</t>
  </si>
  <si>
    <t>7 errors and 25 warnings</t>
  </si>
  <si>
    <t>11 errors and 24 warnings</t>
  </si>
  <si>
    <t>ARIA-live tags are in the code but screen readers are not reading the error messages because of a known bug with Chrome and screen readers.</t>
  </si>
  <si>
    <t>Pages on MOCS Website</t>
  </si>
  <si>
    <t>Pages on CAPS Online</t>
  </si>
  <si>
    <t>Placement Roster</t>
  </si>
  <si>
    <t>Drop Child</t>
  </si>
  <si>
    <t>Daily Child Roster</t>
  </si>
  <si>
    <t>Daily Time Entry</t>
  </si>
  <si>
    <t>Weekly Child roster</t>
  </si>
  <si>
    <t>Weekly Time Entry</t>
  </si>
  <si>
    <t>Monthly Preview</t>
  </si>
  <si>
    <t>Child Summary Modal</t>
  </si>
  <si>
    <t>Provider Info</t>
  </si>
  <si>
    <t>Closures</t>
  </si>
  <si>
    <t>Add Closure</t>
  </si>
  <si>
    <t>Delete Closure</t>
  </si>
  <si>
    <t>User Profile</t>
  </si>
  <si>
    <t>URL (Root: msswvw-acswesv1.csc.nycnet)</t>
  </si>
  <si>
    <t>/home</t>
  </si>
  <si>
    <t>/eligibility/placements</t>
  </si>
  <si>
    <t>/eligibility/placementsinfo/workflow_start</t>
  </si>
  <si>
    <t>/attendance/childrosterdailytito</t>
  </si>
  <si>
    <t>/attendance/dailytito/ChildRosterDailyTito/workflow_start</t>
  </si>
  <si>
    <t>/attendance/tito</t>
  </si>
  <si>
    <t>/attendance/weeklytito/WeeklyTito/workflow_start</t>
  </si>
  <si>
    <t>/attendance/attendancelist</t>
  </si>
  <si>
    <t>/attendance/attendancelist * modal dialogue</t>
  </si>
  <si>
    <t>/acee/provider/detail/false</t>
  </si>
  <si>
    <t>/acee/holidaylist</t>
  </si>
  <si>
    <t>/acee/holidaylist/holidayinfo/workflow_start</t>
  </si>
  <si>
    <t>/users/profile</t>
  </si>
  <si>
    <t>1.1.1 How many alt-text</t>
  </si>
  <si>
    <t>CAPS ONLINE logo and a series of pictures of children of different races inside colored blocks.
Image of children has alt text; logo has a label</t>
  </si>
  <si>
    <t>CAPS ONLINE logo and 3 action buttons.
Logo has link label and 3 action buttons have text labels</t>
  </si>
  <si>
    <t>CAPS ONLINE logo and 1 question mark/help icon.
Logo has text label but help icon not accessible to screen readers</t>
  </si>
  <si>
    <t>CAPS ONLINE logo and 6 legend items.
Logo has alt text and legend items have text labels</t>
  </si>
  <si>
    <t>CAPS ONLINE logo and 4 Question mark/Help icons.
Logo has text label but 4 help icons not accessible by screen reader</t>
  </si>
  <si>
    <t>CAPS ONLINE logo and 1 action button.
Logo and 1 action button have text labels</t>
  </si>
  <si>
    <t>CAPS ONLINE logo and 6 legend items.
Logo has label but 6 legend items not able to read the data table</t>
  </si>
  <si>
    <t>CAPS ONLINE logo, 4 legend items, and 1 action button.
All have text labels.</t>
  </si>
  <si>
    <t>Status Icons for each weekday.
All Status Icons have text alternative.</t>
  </si>
  <si>
    <t>CAPS ONLINE logo.
Logo has text label.</t>
  </si>
  <si>
    <t>CAPS ONLINE logo and 1 action button (delete).
Logo and action button have text labels</t>
  </si>
  <si>
    <t>CAPS ONLINE logo.
Logo has text label</t>
  </si>
  <si>
    <t>No audio or video content on this page</t>
  </si>
  <si>
    <t>No videos</t>
  </si>
  <si>
    <t>No live media</t>
  </si>
  <si>
    <t>Go to Top doesn’t take focus to top for screen reader/keyboard users. It is also always there, even when visually hidden.</t>
  </si>
  <si>
    <t>Go to Top doesn’t take focus to top for screen reader/keyboard users. It is also always there, even when visually hidden.
The table is the main focus of this page. There is a table tag. However, screen reader/keyboard users cannot navigate the cells and get the appropriate feedback. 
Pagination buttons need to speak current page and unavailable buttons (First and Previous always have unavailable state even when they are available.</t>
  </si>
  <si>
    <t>Go to Top doesn’t take focus to top for screen reader/keyboard users. It is also always there, even when visually hidden. Improper use of accordions.</t>
  </si>
  <si>
    <t>Action buttons can only be accessed using the tab key.</t>
  </si>
  <si>
    <t>Accordions have redundant tab and button labels.</t>
  </si>
  <si>
    <t>Reads in logical order with JAWS.</t>
  </si>
  <si>
    <t>Status Icons missing from reading order for JAWS.</t>
  </si>
  <si>
    <t>No instructions on this page.</t>
  </si>
  <si>
    <t>Help tip is not accessible to screen readers</t>
  </si>
  <si>
    <t>Legend has icons and text alternatives.</t>
  </si>
  <si>
    <t xml:space="preserve">Legend items are not read when navigating through the table. </t>
  </si>
  <si>
    <t>Legend refers to a modal popup but it has text labels.</t>
  </si>
  <si>
    <t>There is no Legend to reference meaning of Status Icons.</t>
  </si>
  <si>
    <t>Tooltip not accessible.</t>
  </si>
  <si>
    <t xml:space="preserve">Built for mobile. Supports landscape and portrait orientation. </t>
  </si>
  <si>
    <t xml:space="preserve">Does not ask for a user's personal data. </t>
  </si>
  <si>
    <t>City of New York link in the footer is underlined.</t>
  </si>
  <si>
    <t xml:space="preserve">Legend items use color, shape and text. Links are underlined. </t>
  </si>
  <si>
    <t>Everything that is conveyed through color can be understood through text or formatting</t>
  </si>
  <si>
    <t>No media content that automatically plays.</t>
  </si>
  <si>
    <t>No contrast errors</t>
  </si>
  <si>
    <t>Contrast failures: 'Child Information' and 'Drop' headings;  the contents of inactive fields.</t>
  </si>
  <si>
    <t>Contrast failures: the contents of the 'Select Date' field.</t>
  </si>
  <si>
    <t>Contrast Failures: 'Today's Time Entry' heading;  the contents of inactive fields.</t>
  </si>
  <si>
    <t>Contrast Failures: text in all fields.</t>
  </si>
  <si>
    <t>No color contrast errors.</t>
  </si>
  <si>
    <t>Contrast Failures: all of the day numbers</t>
  </si>
  <si>
    <t>Contrast Failures: all of the accordion headings; text in all fields.</t>
  </si>
  <si>
    <t xml:space="preserve">No content is lost when zoomed into 200%. Navigation menu is collapsed to a menu icon. </t>
  </si>
  <si>
    <t>Case number, Child Name, and Case name are truncated when zoomed to 200%</t>
  </si>
  <si>
    <t>Log Out Button, info in child number, child name, and case name cut off.</t>
  </si>
  <si>
    <t xml:space="preserve">The attendance month, age and level of care combo boxes are visible and readable when active. </t>
  </si>
  <si>
    <t>When resizing to 200%, all of the unavailable form fields under case information don't resize cutting off that information (child number only first three digits). The previous and next week buttons in the table header are cut off.</t>
  </si>
  <si>
    <t xml:space="preserve">When zoomed into 200% no loss of content, status and service month drop downs are visible and readable when active. </t>
  </si>
  <si>
    <t>No loss of content when zoomed to 200%.</t>
  </si>
  <si>
    <t>Street field is cut off. All of the information in the Hours, Days, Session tab are jumbled together.</t>
  </si>
  <si>
    <t>Email is cut off when zoomed to 200%.</t>
  </si>
  <si>
    <t>When zoomed in scrolling is only required in one direction.</t>
  </si>
  <si>
    <t xml:space="preserve">When zoomed in at 400% the only item that requires horizontal scrolling is the table which is exempt. </t>
  </si>
  <si>
    <t>When zoomed in scrolling is only required in one direction, except for the table of closures.</t>
  </si>
  <si>
    <t>No contrast errors.</t>
  </si>
  <si>
    <t xml:space="preserve">The borders for the form fields don’t pass color contrast. </t>
  </si>
  <si>
    <t>No loss of content when spacing is increased.</t>
  </si>
  <si>
    <t>Child name and Number and Case Name are cut off.</t>
  </si>
  <si>
    <t xml:space="preserve">Some loss of content e.g. child name and case name. </t>
  </si>
  <si>
    <t>Child name and number are cut off.</t>
  </si>
  <si>
    <t>Checkmark next to Thursday runs into Wednesday.</t>
  </si>
  <si>
    <t>No content on hover.</t>
  </si>
  <si>
    <t>Custom tooltip on child name is not hoverable, dismissible, or persistent</t>
  </si>
  <si>
    <t>Information icon and Level of Care field have a tool tip that is not hoverable, persistent, or dismissible.</t>
  </si>
  <si>
    <t>Child name and case name have a tool tip that is not hoverable, persistent, or dismissible.</t>
  </si>
  <si>
    <t>Information icon has a custom tool tip that is not hoverable, persistent, or dismissible.</t>
  </si>
  <si>
    <t>Custom tooltip on License Type is not hoverable, dismissible, or persistent.</t>
  </si>
  <si>
    <t>All interactable controls have keyboard access</t>
  </si>
  <si>
    <t>Previous day and next day buttons missing from tab order.</t>
  </si>
  <si>
    <t>Previous week and next week buttons missing from tab order.</t>
  </si>
  <si>
    <t>Monthly Child Summary link does not work with keyboard using JAWS</t>
  </si>
  <si>
    <t>All interactible items have keyboard access, but the close button drops out of tab order after initial encounter.
Items in Monthly Preview page are still interactible when modal is active. They should not be.</t>
  </si>
  <si>
    <t>Tooltips missing from keyboard access.</t>
  </si>
  <si>
    <t>No single key shortcuts</t>
  </si>
  <si>
    <t xml:space="preserve">20 minute idle timeout that allows user to extend session by hitting any key or moving the mouse.
</t>
  </si>
  <si>
    <t>No flashing content</t>
  </si>
  <si>
    <t>One mechanism, headings</t>
  </si>
  <si>
    <t>Title should be Placement Drop</t>
  </si>
  <si>
    <t>Title should be Daily Child Roster</t>
  </si>
  <si>
    <t>Title should be Daily Time Entry</t>
  </si>
  <si>
    <t>Title should be Weekly Child Roster</t>
  </si>
  <si>
    <t>Title should be Weekly Time Entry</t>
  </si>
  <si>
    <t>Title should be Monthly Preview</t>
  </si>
  <si>
    <t>No page title for modals.</t>
  </si>
  <si>
    <t>Title has appropriate page and website</t>
  </si>
  <si>
    <t>Title should be Add Closure</t>
  </si>
  <si>
    <t>Title should be Delete Closure</t>
  </si>
  <si>
    <t>Three sub navigation links need better labels (Daily Time Entry, Weekly Time Entry, and Profile).</t>
  </si>
  <si>
    <t>No links.</t>
  </si>
  <si>
    <t>Only one way, navigation links. Missing sit search or site map.</t>
  </si>
  <si>
    <t>3 headings and no form fields.</t>
  </si>
  <si>
    <t>2 headings and 42 form fields. 2 form fields have redundant labels. Page 1 and page 2 are duplicated.</t>
  </si>
  <si>
    <t>1 heading and 17 form fields. Two form fields each have two duplicates. Child information and drop buttons.</t>
  </si>
  <si>
    <t>3 headings and 56 form fields. 2 form fields are duplicated. Page 1 and page 2</t>
  </si>
  <si>
    <t>1 heading and 15 form fields. Todays time entry is duplicated three times.</t>
  </si>
  <si>
    <t>2 headings and 27 form fields. 2 form fields are duplicated. Page 1 and page 2 in the pagination.</t>
  </si>
  <si>
    <t>2 headings and 44 form fields. Wednesday is misspelled in five different form fields.</t>
  </si>
  <si>
    <t>5 headings and 23 form fields. 2 form fields with duplicate labels. Page 1 and page 2</t>
  </si>
  <si>
    <t>All Status Icons have good labels.</t>
  </si>
  <si>
    <t>1 heading and 54 form fields. Duplicate labels for all accordions. They repeat 2 or three times. One example is license detail. Second and third language fields missing labels.</t>
  </si>
  <si>
    <t>2 headings and 22 form fields. 2 form fields have duplicate labels. Page 1 and page 2 in the pagination.</t>
  </si>
  <si>
    <t>1 heading and 14 form fields. Closures and comment accordions are duplicated multiple times.</t>
  </si>
  <si>
    <t>1 heading and 12 form fields. Closure information and comment accordions are duplicated multiple times.</t>
  </si>
  <si>
    <t>1 heading and 10 form fields. User profile accordion has multiple duplicates.</t>
  </si>
  <si>
    <t xml:space="preserve">Good focus indicator on City of New York link. When Go to Top link is visible, it has a good focus indicator, however when hidden, there is no focus indicator even though it is tab focusable. Focus indicators in top level navigation need better color contrast.
</t>
  </si>
  <si>
    <t>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 with the exception of. Rows Per Page.
There is an extra focusable item after Reset Filter and before Rows Per Page.
Pagination links and buttons have no visible focus. Unavailable buttons are still focusable.
Action items have good focus indicators, but non-actionable items are still focusable.</t>
  </si>
  <si>
    <t>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
Focus indicator on accordion items needs better contrast, though since they are not really accordions, they do not need to be focusable.</t>
  </si>
  <si>
    <t>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 with the exception of Rows Per Page, time input fields, and absence checkboxes.
Pagination links and buttons have no visible focus. Unavailable buttons are still focusable.
Action items have good focus indicators, but non-actionable items are still focusable.</t>
  </si>
  <si>
    <t>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 with the exception of the Absence checkbox.
Focus indicator on accordion item needs better contrast, though since they are not really accordions, they do not need to be focusable.</t>
  </si>
  <si>
    <t>Good focus indicator on City of New York link. When Go to Top link is visible, it has a good focus indicator, however when hidden, there is no focus indicator even though it is tab focusable. Focus indicators in top level navigation need better color contrast.
No visible focus for Categories.
All form fields' and form buttons' focus indicators need better contrast, with the exception of. Rows Per Page.
There is an extra focusable item after Reset Filter and before Rows Per Page.
Pagination links and buttons have no visible focus. Unavailable buttons are still focusable.
Action items have good focus indicators, but non-actionable items are still focusable.</t>
  </si>
  <si>
    <t xml:space="preserve">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 with the exception of time input fields and absence checkboxes.
</t>
  </si>
  <si>
    <t>Good visible focus indicators.</t>
  </si>
  <si>
    <t>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 with the exception of Telephone Number.
Focus indicator on accordion items need better contrast, uncollapsible accordions do not need to be focusable.</t>
  </si>
  <si>
    <t>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t>
  </si>
  <si>
    <t>Good focus indicator on City of New York link. When Go to Top link is visible, it has a good focus indicator, however when hidden, there is no focus indicator even though it is tab focusable. Focus indicators in top level navigation need better color contrast.
All form button focus indicator needs better contrast.
Focus indicator on accordion items need better contrast, uncollapsible accordions do not need to be focusable.</t>
  </si>
  <si>
    <t>Good focus indicator on City of New York link. When Go to Top link is visible, it has a good focus indicator, however when hidden, there is no focus indicator even though it is tab focusable. Focus indicators in top level navigation need better color contrast.
All form fields' and form buttons' focus indicators need better contrast.
Focus indicator on accordion items need better contrast, uncollapsible accordions do not need to be focusable.</t>
  </si>
  <si>
    <t>No multipoint gestures.</t>
  </si>
  <si>
    <t>No activation on down action.</t>
  </si>
  <si>
    <t>2.5.3 Label and Name</t>
  </si>
  <si>
    <t>Links have accessibility labels that match the visual labels.</t>
  </si>
  <si>
    <t>Visual labels and accessible labels match for all form fields and buttons.</t>
  </si>
  <si>
    <t>No interactible items with text labels.</t>
  </si>
  <si>
    <t>No actions that require device motion.</t>
  </si>
  <si>
    <t>Proper use of lang tags for the document. It also changes when the user chooses spanish in the user profile page.</t>
  </si>
  <si>
    <t>No other languages on page.</t>
  </si>
  <si>
    <t>No change of focus when element receives focus.</t>
  </si>
  <si>
    <t>No unexpected changes on input and user is notified of things like autocomplete.</t>
  </si>
  <si>
    <t>Navigation links appear in same order on all pages.</t>
  </si>
  <si>
    <t>Links have same label across site.</t>
  </si>
  <si>
    <t>No required fields.</t>
  </si>
  <si>
    <t>Specific error alerts which identify the error are displayed as text and the screen reader user is alerted.</t>
  </si>
  <si>
    <t>No input fields</t>
  </si>
  <si>
    <t>no input fields</t>
  </si>
  <si>
    <t>Date field needs instructions on the format of how to fill in the date. Example: MM/DD/YYYY</t>
  </si>
  <si>
    <t>Date field already has a date in it. Time fields start suggesting times as the user types.</t>
  </si>
  <si>
    <t>Time fields start suggesting values as the user starts typing</t>
  </si>
  <si>
    <t>No form elements.</t>
  </si>
  <si>
    <t>Phone number field automatically corrects the inputted number to the correct format. Email field does not need instructions. Other edit fields do not require a specific format.</t>
  </si>
  <si>
    <t>At least one of the date fields is automatically filled in so there is an example of which format is required</t>
  </si>
  <si>
    <t>Phone number field automatically corrects inputted data into the required format.</t>
  </si>
  <si>
    <t>Date field does not have alert or instructions on format.</t>
  </si>
  <si>
    <t>Time in field has an error for incorrect values. It also gives instructions on the correct way to input the data. Date field also has instructions on the proper format.</t>
  </si>
  <si>
    <t>Time in field has an error for incorrect values. It also gives instructions on the correct way to input the data.</t>
  </si>
  <si>
    <t>Phone number field has error message that it needs at least 10 digits. It also limits the user from inputting values that it does not accept.</t>
  </si>
  <si>
    <t xml:space="preserve">Proper error messaging for name and phone number fields </t>
  </si>
  <si>
    <t>No legal or financial commitments.</t>
  </si>
  <si>
    <t>56 Errors | 9 Warnings</t>
  </si>
  <si>
    <t>228 Errors | 9 Warnings</t>
  </si>
  <si>
    <t>44 Errors | 11 Warnings</t>
  </si>
  <si>
    <t>325 Errors | 9 Warnings</t>
  </si>
  <si>
    <t>43 Errors | 9 Warnings</t>
  </si>
  <si>
    <t>48 Errors | 9 Warnings</t>
  </si>
  <si>
    <t>134 Errors | 16 Warnings</t>
  </si>
  <si>
    <t>396 Errors | 9 Warnings</t>
  </si>
  <si>
    <t>Code is part of Monthly Preview Page.</t>
  </si>
  <si>
    <t>47 Errors | 9 Warnings</t>
  </si>
  <si>
    <t>165 Errors | 9 Warnings</t>
  </si>
  <si>
    <t>44 Errors | 13 Warnings</t>
  </si>
  <si>
    <t>Unable to get code without an error.</t>
  </si>
  <si>
    <t>43 Errors | 12 Warnings</t>
  </si>
  <si>
    <t>Go to Top</t>
  </si>
  <si>
    <t>Go to Top, Pagination</t>
  </si>
  <si>
    <t>Go to Top, Accordions, Cancel Button</t>
  </si>
  <si>
    <t>Go to Top, Pagination, Cancel Button</t>
  </si>
  <si>
    <t>Go to Top, Category Tabs, Pagination</t>
  </si>
  <si>
    <t>Go to Top, Cancel Button</t>
  </si>
  <si>
    <t>Status Icons that are interactible have no role. They should be buttons or have a button role.</t>
  </si>
  <si>
    <t>Go to Top, Accordions</t>
  </si>
  <si>
    <t>ARIA alerts are used properly for loading screens, updates, and alerts.</t>
  </si>
  <si>
    <t>Reset filter button and pagination buttons need ARIA alerts.</t>
  </si>
  <si>
    <t>Reset form button needs an ARIA alert to let users know that the form has been reset.</t>
  </si>
  <si>
    <t>Apply filter, reset filter, reset forms and pagination are missing ARIA alerts.</t>
  </si>
  <si>
    <t>Reset filter button needs an ARIA alert. Pagination buttons change the page results but the ARIA alert is not spoken until the user presses tab.</t>
  </si>
  <si>
    <t>Reset filter button needs an ARIA alert.</t>
  </si>
  <si>
    <t>Appropriate status messaging.</t>
  </si>
  <si>
    <t>Reset filter and pagination buttons are missing ARIA alerts.</t>
  </si>
  <si>
    <t>Pages on DHS Website</t>
  </si>
  <si>
    <t>Accessibility/Disability</t>
  </si>
  <si>
    <t>Outreach</t>
  </si>
  <si>
    <t>URL</t>
  </si>
  <si>
    <t>https://www1.nyc.gov/site/dhs/index.page</t>
  </si>
  <si>
    <t>https://www1.nyc.gov/site/dhs/about/inside-dhs.page</t>
  </si>
  <si>
    <t>https://www1.nyc.gov/site/dhs/about/contact.page</t>
  </si>
  <si>
    <t>https://www1.nyc.gov/site/dhs/about/applicants-and-clients-with-disabilities.page</t>
  </si>
  <si>
    <t>https://www1.nyc.gov/site/dhs/outreach/outreach.page</t>
  </si>
  <si>
    <t>Programs and initiatives section has images missing alt-text. That is a template issue and will be addressed in the future.</t>
  </si>
  <si>
    <t>All images have alt-text. NYC logo in the footer is not recognized as an image but it has a text label.</t>
  </si>
  <si>
    <t>No Audio only or video only content on this page</t>
  </si>
  <si>
    <t>Hero video has captions that only has the dialogue. It is also open captions.</t>
  </si>
  <si>
    <t>Video on page has captions but only contains dialogue. It's also open captions.</t>
  </si>
  <si>
    <t>Video in the hero has alt text that vies some context.</t>
  </si>
  <si>
    <t>Text description is right below the video. It contains descriptions of characters, scenes and text on screen.</t>
  </si>
  <si>
    <t>No official audio description. Video is a talking head. There is alt text for the video image that explains who is in the video.</t>
  </si>
  <si>
    <t>No audio description but some dialogue is descriptive.</t>
  </si>
  <si>
    <t>Programs and Initiatives section has redundant links with bad labels.</t>
  </si>
  <si>
    <t>Heading structure needs improving. There is also an image with an h3 tag that needs to be removed. The secondary nav has no region or no heading.</t>
  </si>
  <si>
    <t>Heading structure needs improving. The secondary navigation links do not have a heading or region.</t>
  </si>
  <si>
    <t>Secondary navigation links do not have a heading or region.</t>
  </si>
  <si>
    <t>Follows a logical order</t>
  </si>
  <si>
    <t>follows a logical order</t>
  </si>
  <si>
    <t>Page can be viewed in portrait and landscape.</t>
  </si>
  <si>
    <t>The only links that are not underlined are navigation and other lists of links.</t>
  </si>
  <si>
    <t>Links are not distinguishable because they are bolded and other static text is bold as well.</t>
  </si>
  <si>
    <t>No media content that automatically plays</t>
  </si>
  <si>
    <t>Animated Gif for changing language has images of text.</t>
  </si>
  <si>
    <t>Zoomed into 400%. Only vertical scrolling required to read content. Text wraps to viewport.</t>
  </si>
  <si>
    <t>Programs and initiatives section gets cut off when character, line and paragraph scpacing is adjusted.</t>
  </si>
  <si>
    <t>All elements are in the keyboard tab order. There is a Google plus icon that is no longer relevant and needs to be removed from the tab order. Print icon is not in the tab order.</t>
  </si>
  <si>
    <t>No traps</t>
  </si>
  <si>
    <t>no traps</t>
  </si>
  <si>
    <t>Embedded Youtube player has character key shorcuts but they are only active when focus is on the player.</t>
  </si>
  <si>
    <t>No single character key shortcuts</t>
  </si>
  <si>
    <t>Animated Gif for language picker does not have a pause, stop or hide option.</t>
  </si>
  <si>
    <t>Animated Gif for language picker has flashes that are below threshhold.</t>
  </si>
  <si>
    <t>Heading structure allows skipping navigation section.</t>
  </si>
  <si>
    <t>Title contains only website name but that is descriptive enough because it is the homepage.</t>
  </si>
  <si>
    <t>Links, content and form fields are in logical order. Search field and button are out of order.</t>
  </si>
  <si>
    <t>1 learn more link and 8 links in the programs and initiatives section have bad labels.</t>
  </si>
  <si>
    <t>All links have good lables.</t>
  </si>
  <si>
    <t>Links in other languages repeat because there are multiple documents to download</t>
  </si>
  <si>
    <t>Navigation region and site search</t>
  </si>
  <si>
    <t>4 form fields and 19 headings. Headings in programs and initiatives section have bad labels.</t>
  </si>
  <si>
    <t>4 form fields and 6 headings.</t>
  </si>
  <si>
    <t>4 form fields and 8 headings.</t>
  </si>
  <si>
    <t>4 form fields and 7 headings.</t>
  </si>
  <si>
    <t>7 form fields and 2 headings.</t>
  </si>
  <si>
    <t>Previous and next buttons in the hero are missing visual focus. The search button is missing visual focus.</t>
  </si>
  <si>
    <t>The search button is missing visual focus.</t>
  </si>
  <si>
    <t>Interactable elements are activated on the pointer up action.</t>
  </si>
  <si>
    <t>Links and buttons have accessibility labels that match the visual labels.</t>
  </si>
  <si>
    <t>No shake or motion gestures.</t>
  </si>
  <si>
    <t>Document has proper language set. Also when the language picker is used to change the language, the document language is updated appropriately.</t>
  </si>
  <si>
    <t>Language links are missing lang attribute.</t>
  </si>
  <si>
    <t>This page only has one language</t>
  </si>
  <si>
    <t>2 sets of links to download documents in other languages. One set is properly using the lang attirbute and the other set is not.</t>
  </si>
  <si>
    <t>Moving focus to elements does not cause any unexpected changes.</t>
  </si>
  <si>
    <t>Typing in edit fields or changing settings does not cause any unexpected changes.</t>
  </si>
  <si>
    <t>Navigation links always appear in the same order.</t>
  </si>
  <si>
    <t>nyc.gov uses a template where the links and controls are always the same</t>
  </si>
  <si>
    <t>Search fields have place holder text as their label. Nothing requires instructions.</t>
  </si>
  <si>
    <t>No required form fields are on the page.</t>
  </si>
  <si>
    <t>17 errors and 43 warnings</t>
  </si>
  <si>
    <t>6 errors and 21 warnings</t>
  </si>
  <si>
    <t>9 errors and 21 warnings</t>
  </si>
  <si>
    <t>7 errors and 21 warnings</t>
  </si>
  <si>
    <t>Calculated by averaging other criteria on this page.</t>
  </si>
  <si>
    <t>No status messages on the page.</t>
  </si>
  <si>
    <t>Pages on HPD Website</t>
  </si>
  <si>
    <t>HPD Home</t>
  </si>
  <si>
    <t>Email Comissioner</t>
  </si>
  <si>
    <t>Resources for People with Disabilities</t>
  </si>
  <si>
    <t>Affordable rental and Home Ownership Opportunities</t>
  </si>
  <si>
    <t>URL
(Root: www1.nyc.gov/site/hpd)</t>
  </si>
  <si>
    <t>https://www1.nyc.gov/site/hpd/index.page</t>
  </si>
  <si>
    <t>https://www1.nyc.gov/site/hpd/about/about-hpd.page</t>
  </si>
  <si>
    <t>https://www1.nyc.gov/site/hpd/contact/email-the-commissioner.page</t>
  </si>
  <si>
    <t>https://www1.nyc.gov/site/hpd/services-and-information/resources-for-people-with-disabilities.page</t>
  </si>
  <si>
    <t>https://www1.nyc.gov/site/hpd/services-and-information/housing-connect-rentals.page</t>
  </si>
  <si>
    <t>5 hero images, 1 image for twitter feed, social media links and programs and initiatives are missing alt text</t>
  </si>
  <si>
    <t>Share links are missing labels</t>
  </si>
  <si>
    <t>All images have alt-text</t>
  </si>
  <si>
    <t>No audio only or video only content on this page.</t>
  </si>
  <si>
    <t>1 video with open captions.</t>
  </si>
  <si>
    <t>1 video with no descriptions and no description transcript. None of the speakers introduce themselves and there is B role that is not described.</t>
  </si>
  <si>
    <t>N/a</t>
  </si>
  <si>
    <t>1 video with no audio description. Characters never introduce themselves and none of the text is read aloud.</t>
  </si>
  <si>
    <t>Proper use of headings, lists, regions and most links. Social media links and programs and initiative links are not formatted correctly.</t>
  </si>
  <si>
    <t>Share links are not formatted properly</t>
  </si>
  <si>
    <t>Proper use of headings, lists, buttons, combo boxes, check boxes, and most links. Share links have labels on this page.</t>
  </si>
  <si>
    <t>Proper use of headings, lists, buttons, combo boxes, check boxes, and most links. Share links are not formatted properly.</t>
  </si>
  <si>
    <t>Instructions have text alternatives for required fields.</t>
  </si>
  <si>
    <t>Instructions for downloading the affordable housing guide do not rely on sensory characteristics.</t>
  </si>
  <si>
    <t>Instructions for accordions do not rely on color, shape or location.</t>
  </si>
  <si>
    <t>Supports landscape and portrait orientations.</t>
  </si>
  <si>
    <t>Covid 19 updates link as well as links in the hero/carasoul use color alone</t>
  </si>
  <si>
    <t>Required fields use color and shape</t>
  </si>
  <si>
    <t>HERO items fail color contrast</t>
  </si>
  <si>
    <t>Wave reports zero contrast errors</t>
  </si>
  <si>
    <t>When Zoomed into 200%, the navigation links disappear.</t>
  </si>
  <si>
    <t>When zoomed into 200% the navigation links and print icon disappear.</t>
  </si>
  <si>
    <t>Language gif  has images or text in other languages but could be recreated using conventional formatting. HERO items have images of text but that part of template has very limited controls.</t>
  </si>
  <si>
    <t>no images of text</t>
  </si>
  <si>
    <t xml:space="preserve">Language gif that has images or text in other languages but could be recreated using conventional formatting. </t>
  </si>
  <si>
    <t>Content reflows correctly</t>
  </si>
  <si>
    <t>Search field in the header and body fail color contrast.</t>
  </si>
  <si>
    <t>Most form field have boarders. Search field in the header does not have a boarder.</t>
  </si>
  <si>
    <t>Print icon is missing keyboard access.</t>
  </si>
  <si>
    <t>Youtube player uses single character key shortcuts but focus has to be on the player.</t>
  </si>
  <si>
    <t xml:space="preserve">No time limits
</t>
  </si>
  <si>
    <t>Language picker has an animated Gif that cannot be stopped , paused or hidden.l</t>
  </si>
  <si>
    <t>Language gif flashes less than 3 times per second.</t>
  </si>
  <si>
    <t>Two mechanisms provided, headings and main content region.</t>
  </si>
  <si>
    <t>One mechanism provided, headings.</t>
  </si>
  <si>
    <t>Title only contains the website but that is allowed because it's the homepage.</t>
  </si>
  <si>
    <t>Keyboard focus has issues with the search field and button in the header.</t>
  </si>
  <si>
    <t>Keyboard focus has issues with the search field and button in the header. Affordable housing cover is slightly out of order but I is still near it's links.</t>
  </si>
  <si>
    <t>5 hero links with bad labels, 1 learn more link and 4 programs an initiatives links with bad labels. Did not count twitter links.</t>
  </si>
  <si>
    <t>5 share links are missing proper labels.</t>
  </si>
  <si>
    <t>The share links have proper labels on this page.</t>
  </si>
  <si>
    <t>5 Share links missing proper labels.</t>
  </si>
  <si>
    <t>2 ways. Navigation links and site search</t>
  </si>
  <si>
    <t>19 headings and 4 form fields. ! 1 Heading with a bad label in the programs and initiatives section.</t>
  </si>
  <si>
    <t>7 headings and 5 form fields. All labels are good.</t>
  </si>
  <si>
    <t>5 headings and 23 form fields. All labels are good.</t>
  </si>
  <si>
    <t>7 headings and 14 form fields. All labels ar good.</t>
  </si>
  <si>
    <t>6 headings and 14 form fields.</t>
  </si>
  <si>
    <t xml:space="preserve">Previous and next buttons in the hero need better visual focus
</t>
  </si>
  <si>
    <t>Search button in header missing visual focus.</t>
  </si>
  <si>
    <t>Share links missing labels</t>
  </si>
  <si>
    <t>All elements have accessibility labels that match the visual label.</t>
  </si>
  <si>
    <t>document language is set to english. When the user changes the language using the language picker, the document language is also updated.</t>
  </si>
  <si>
    <t>Languages to download the guide are using proper lang attributes.</t>
  </si>
  <si>
    <t>Languages to download various documents are missing lang attribute.</t>
  </si>
  <si>
    <t>No unexpected changes when any element recieves focus.</t>
  </si>
  <si>
    <t>No unexpected changes on input.</t>
  </si>
  <si>
    <t>Navigation links appear in the same order on all pages.</t>
  </si>
  <si>
    <t>Links have the same label across the website.</t>
  </si>
  <si>
    <t>Errors are available in text form near each field.</t>
  </si>
  <si>
    <t>two edit fields with labels. They are search fields and. The first one has instructions.</t>
  </si>
  <si>
    <t>1 search field with a label.</t>
  </si>
  <si>
    <t>18 input fields with labels. Message field has character count. Phone number field does not have format but it has no limitations.</t>
  </si>
  <si>
    <t>All fields have proper error messaging.</t>
  </si>
  <si>
    <t>18 errors and 46 warnings</t>
  </si>
  <si>
    <t>8 errors and 25 warnings</t>
  </si>
  <si>
    <t>17 errors and 27 warnings</t>
  </si>
  <si>
    <t>No status messages on this page</t>
  </si>
  <si>
    <t>Page on MOME Website</t>
  </si>
  <si>
    <t>MOME Homepage</t>
  </si>
  <si>
    <t>NYC Media Homepage</t>
  </si>
  <si>
    <t>MOME Film Permits Page</t>
  </si>
  <si>
    <t>Office of Nightlife Page</t>
  </si>
  <si>
    <t>MOME About the Agency Page</t>
  </si>
  <si>
    <t>MOME Contact Us Page</t>
  </si>
  <si>
    <t>NYC Life Schedule</t>
  </si>
  <si>
    <t>MOME Access/Disability Page</t>
  </si>
  <si>
    <t>www.nyc.gov/mome</t>
  </si>
  <si>
    <t>www.nyc.gov/media</t>
  </si>
  <si>
    <t>https://www1.nyc.gov/site/mome/permits/permits.page</t>
  </si>
  <si>
    <t>https://www1.nyc.gov/site/mome/nightlife/nightlife.page</t>
  </si>
  <si>
    <t>https://www1.nyc.gov/site/mome/about/about.page</t>
  </si>
  <si>
    <t>https://www1.nyc.gov/site/mome/about/contact-us.page</t>
  </si>
  <si>
    <t>https://www1.nyc.gov/site/media/schedule/schedule.page</t>
  </si>
  <si>
    <t>https://www1.nyc.gov/site/mome/about/language-access.page</t>
  </si>
  <si>
    <t>1. The "Programs &amp; Initiatives" images (4 images) are not properly coded as images and are missing alt-text.
2. The Twitter feed does not have alt-text descriptions of images for MOME tweets.</t>
  </si>
  <si>
    <t>1. The Twitter feed does not have an alt-text description.
2. The Programs section images (8 images) are not properly coded as images and are missing alt-text.
3. The Programs images (8 images) are not properly coded as images and are missing alt-text.</t>
  </si>
  <si>
    <t>No issues.</t>
  </si>
  <si>
    <t>No videos.</t>
  </si>
  <si>
    <t>No captions available for the 3 videos on the page.</t>
  </si>
  <si>
    <t xml:space="preserve">Audio descriptions are near the video players, mention characters, text on screen, and a general synopsis. </t>
  </si>
  <si>
    <t>No live media.</t>
  </si>
  <si>
    <t xml:space="preserve">1. The "Her Big Idea" video is a non-described video that has some dialogue and minimal descriptions.
2. The NYC Gov channel video has no dialogue and no narration.
3. The NYC Life channel video has no dialogue and no narration. </t>
  </si>
  <si>
    <t>Programs and initiatives sections have inacccessible links. Hero has previous and next buttons that should be links.</t>
  </si>
  <si>
    <t>Headings, links and other elements are used appropriately.</t>
  </si>
  <si>
    <t xml:space="preserve">Page reads in a logical order. </t>
  </si>
  <si>
    <t xml:space="preserve">Page can be viewed in both portrait and landscape. </t>
  </si>
  <si>
    <t>Does not ask for a user's personal data. </t>
  </si>
  <si>
    <t>No use of color</t>
  </si>
  <si>
    <t xml:space="preserve">1. The links on the page are colored blue with no other way of distinguishing them from other content. The links on the page should be underlined. </t>
  </si>
  <si>
    <t>No audio content that plays automatically.</t>
  </si>
  <si>
    <t>The links in the hero have a contrast error, as it is blue text on a blue background.</t>
  </si>
  <si>
    <t>The blue links in the hero have a contrast error, as it is dark blue text on a black background.
Note: the WAVE tool cannot analyze this webpage.</t>
  </si>
  <si>
    <t xml:space="preserve">1 contrast error for the caption text under the image. It is 4.1:1. </t>
  </si>
  <si>
    <t xml:space="preserve">Wave reports 7 false errors. </t>
  </si>
  <si>
    <t>When zoomed into 200%, the navigation links disappear.</t>
  </si>
  <si>
    <t>Images of text limited to the hero. However, there is an animated Gif with text in it.</t>
  </si>
  <si>
    <t>Zoomed into 400% and page reflows appropriately.</t>
  </si>
  <si>
    <t>All elements have at least a 3:1 contrast ratio.</t>
  </si>
  <si>
    <t xml:space="preserve">Loss of content in the Hero, the Programs &amp; Initiatives section, the Education &amp; Training section, and the Reports &amp; Studies section when word spacing is adjusted. </t>
  </si>
  <si>
    <t xml:space="preserve">Loss of content in the Hero and the Programs section when word spacing is adjusted. </t>
  </si>
  <si>
    <t xml:space="preserve">No loss of content when word spacing is adjusted. </t>
  </si>
  <si>
    <t>The table can get cut off if text in the bottom row is too much.</t>
  </si>
  <si>
    <t xml:space="preserve">No content on hover. </t>
  </si>
  <si>
    <t>All interactable controls have keyboard access.</t>
  </si>
  <si>
    <t>Print icon is missing from the keyboard tab order.</t>
  </si>
  <si>
    <t>No keyboard traps.</t>
  </si>
  <si>
    <t xml:space="preserve">No single key shortcuts. </t>
  </si>
  <si>
    <t xml:space="preserve">No time limit on the page. </t>
  </si>
  <si>
    <t>Animated Gif for language picker cannot be stopped or hidden.</t>
  </si>
  <si>
    <t>Language Gif has flashes that are below threshold.</t>
  </si>
  <si>
    <t xml:space="preserve">2 mechanisms, headings and regions. </t>
  </si>
  <si>
    <t>2 mechanisms, headings and regions.</t>
  </si>
  <si>
    <t>Title has the website but not the page. However, this is acceptable since this is a homepage. It is recommended that the title is corrected to "Home - Mayor's Office of Media and Entertainment"</t>
  </si>
  <si>
    <t>Title has the website but not the page. However, this is acceptable since this a homepage. It is recommended that the title is corrected to "Home - NYC Media"</t>
  </si>
  <si>
    <t>Keyboard focus has some issues going through the hero</t>
  </si>
  <si>
    <t>The search field and button in the header are slightly out of order.</t>
  </si>
  <si>
    <t>13 links with bad labels from the hero and programs and initiatives. They are mostly redundant links. Not counting 200 links from twitter feed.</t>
  </si>
  <si>
    <t>16 links with bad labels in the programs and initiatives section. They are mostly redundant links. Did not count 162 links from twiter feed.</t>
  </si>
  <si>
    <t xml:space="preserve">Foreign languages graphic label is not descriptive enough. A better label would be "Get assistance in other languages." </t>
  </si>
  <si>
    <t>16 links with bad labels in the programs and initiatives sections but they are redundant links.</t>
  </si>
  <si>
    <t>Social media sharing links have bad labels.</t>
  </si>
  <si>
    <t xml:space="preserve">No issues. </t>
  </si>
  <si>
    <t>2 ways, navigation links and site search.</t>
  </si>
  <si>
    <t>5 form fields and 14 headings. 4 headings have bad labels in programs and initiatives.</t>
  </si>
  <si>
    <t>16 form fields and 13 headings. 8 headings have bad labels in the programs and initiatives section.</t>
  </si>
  <si>
    <t>4 formfields and 8 headings.</t>
  </si>
  <si>
    <t>4 form fields and 13 headings. 8 headings have bad labels in the programs and initiatives section.</t>
  </si>
  <si>
    <t>4 form fields and 9 headings.</t>
  </si>
  <si>
    <t>4 form fields and 3 headings.</t>
  </si>
  <si>
    <t>4 form fields and 2 headings.</t>
  </si>
  <si>
    <t>4 form fields and 4 headings.</t>
  </si>
  <si>
    <t>Search button and MOME logo are missing visual focus.</t>
  </si>
  <si>
    <t>Search button missing visual focus.</t>
  </si>
  <si>
    <t xml:space="preserve">No activation on down action. </t>
  </si>
  <si>
    <t>Programs and initiatives have links that have bad labels. Therefore they might not match their visual label.</t>
  </si>
  <si>
    <t>All elements have accessibility labels that match visual labels.</t>
  </si>
  <si>
    <t>Social media links have bad labels that might not match their visual labels.</t>
  </si>
  <si>
    <t xml:space="preserve">No actions that require device motion. </t>
  </si>
  <si>
    <t>Language tag indicates English, and the language tag changes when the user language changes.</t>
  </si>
  <si>
    <t>No unexpected changes when element receives focus.</t>
  </si>
  <si>
    <t>Links have the same label across site.</t>
  </si>
  <si>
    <t>All fields have labels.</t>
  </si>
  <si>
    <t>22 Errors | 48 Warnings</t>
  </si>
  <si>
    <t>45 Errors | 46 Warnings</t>
  </si>
  <si>
    <t>8 Errors | 21 Warnings</t>
  </si>
  <si>
    <t>6 Errors | 22 Warnings</t>
  </si>
  <si>
    <t>6 Errors | 21 Warnings</t>
  </si>
  <si>
    <t>9 Errors | 34 Warnings</t>
  </si>
  <si>
    <t xml:space="preserve">No status messages on the page. </t>
  </si>
  <si>
    <t>Pages on H+H External Vaccination Scheduler</t>
  </si>
  <si>
    <t>My chart modal</t>
  </si>
  <si>
    <t>https://covid19.nychealthandhospitals.org/COVIDVaxEligibility</t>
  </si>
  <si>
    <t>health and hospitals logo has alt-text</t>
  </si>
  <si>
    <t>There are no images</t>
  </si>
  <si>
    <t>Proper use of headings, links, form fields and regions for the first few steps. However, after clicking the button to schedule an appointment, there are headings missing that make navigating the content tedious and time consuming. When filtering addresses, the apply button is really a link that looks like a button.</t>
  </si>
  <si>
    <t>No headings. Form fields are properly formatted.</t>
  </si>
  <si>
    <t>Instructions do not rely on color, shape or location.</t>
  </si>
  <si>
    <t>Instructions for race multi-selection box are for mouse users only. Keyboard instructions are missing. Instructions for required fields have a text alternative.</t>
  </si>
  <si>
    <t>Autofill is not used for personal data</t>
  </si>
  <si>
    <t>Nothing relies on color alone to distinguish it from other elements.</t>
  </si>
  <si>
    <t>Contrast for options that the user selects does not pass for the text and the background.</t>
  </si>
  <si>
    <t>Zoomed into 200% and content is hidden.</t>
  </si>
  <si>
    <t>Zoomed into 400% and questions 7 and 8 requires scrolling in both directions in order to read properly. This might be because of the way the page handles the recaptcha terms. They get pushed to the far right outside of the viewport.</t>
  </si>
  <si>
    <t>When zoomed into 400% there is loss of content.</t>
  </si>
  <si>
    <t>Interactable elements and images pass minimum contrast ratio</t>
  </si>
  <si>
    <t>Nothing missing from keyboard tab order</t>
  </si>
  <si>
    <t>Time limit cannot be extended.</t>
  </si>
  <si>
    <t>No mechanisms</t>
  </si>
  <si>
    <t>Page title is appropriate</t>
  </si>
  <si>
    <t>No page title but it is a modal dialogue.</t>
  </si>
  <si>
    <t>22 form fields and 13 headings</t>
  </si>
  <si>
    <t>22 form fields and no headings.</t>
  </si>
  <si>
    <t>The visual focus indicator does not stand out when focused on an option that has been selected.</t>
  </si>
  <si>
    <t>Interactable elements had good visual focus.</t>
  </si>
  <si>
    <t>Links and form fields have accessibility labels that match the visual labels.</t>
  </si>
  <si>
    <t>No document language. The lang attribute also does not change when the user uses the translate feature.</t>
  </si>
  <si>
    <t>The languages in the language picker do not have the proper lang attributes</t>
  </si>
  <si>
    <t>When cycling through the options for the language picker, the page content automatically changes. This is unexpected because screen readers do not read the label for the language they have just navigated to. Instead, screen readers start reading the content of that page in that language. After activating the click here to schedule appointment button, focus needs to shift to the new area that appeared.</t>
  </si>
  <si>
    <t>There is a back button and it appears in the same place throughout the process.</t>
  </si>
  <si>
    <t>Back button has the same label throughout the process.</t>
  </si>
  <si>
    <t>No error alerts but the user cannot move forward without answering questions.</t>
  </si>
  <si>
    <t>Text alerts are at the bottom in one area.</t>
  </si>
  <si>
    <t>Fields have labels and do not require specific formats</t>
  </si>
  <si>
    <t>Fields have labels and include instructions for specific formats</t>
  </si>
  <si>
    <t>No error messaging</t>
  </si>
  <si>
    <t>Error messages are not specific</t>
  </si>
  <si>
    <t>10 errors and 11 warnings</t>
  </si>
  <si>
    <t>Status messages are announced by screen readers throughout the process. However, there are instances where screen readers do not announce anything. One example is when the user presses click here to schedule an appointment and available appointments appear.</t>
  </si>
  <si>
    <t>Some status messages are announced by screen readers.</t>
  </si>
  <si>
    <t>Pages on NYC Recovery for All Website</t>
  </si>
  <si>
    <t>News Tracker</t>
  </si>
  <si>
    <t>No Stopping New York</t>
  </si>
  <si>
    <t>https://recoveryforall.nyc.gov/</t>
  </si>
  <si>
    <t>https://recoveryforall.nyc.gov/recovery-news-tracker/</t>
  </si>
  <si>
    <t>https://recoveryforall.nyc.gov/nostoppingnewyork/</t>
  </si>
  <si>
    <t>Language picker icon is missing alt text or a label for the button. NYC logos and other images have alt-text. Wheelchair access icon is a link with a label.</t>
  </si>
  <si>
    <t>No stopping new york logo has insufficient alt-text. Language picker icon is missing alt text or a label for the button. NYC logos and other images have alt-text. Wheelchair access icon is a link with a label.</t>
  </si>
  <si>
    <t>Video 1: has closed captions that capture dialogue and music. Video 2: has open captions that are good. Closed captions are Youtube Auto captions. Video 3: Mix of auto generated that have minor fixes. They do not mention speaker names.</t>
  </si>
  <si>
    <t>has closed captions that capture dialogue and music. The captions seem as if they are auto generated but then edited for more accuracy.</t>
  </si>
  <si>
    <t>No text descriptions or audio descriptions</t>
  </si>
  <si>
    <t>Videos do not have audio description. They are mostly talking heads with background footage that is never described. The visuals that are not described are important to the messaging of the video.</t>
  </si>
  <si>
    <t>Video does not have audio description. The video is mostly a narrator speaking with background footage that is never described. The visuals that are not described are important to the messaging of the video.</t>
  </si>
  <si>
    <t>proper tags for headings, buttons, links, lists and landmarks. Accordions are coded as selectable tabs as well. This can confuse screen reader users. Heading structure needs adjusting.</t>
  </si>
  <si>
    <t>Proper tags for headings, lists, links, buttons and landmarks. Heading structure needs adjusting.</t>
  </si>
  <si>
    <t>Proper tags for headings, lists, links, buttons and landmarks.</t>
  </si>
  <si>
    <t>Instructions for creating a poster do not rely on color, shape size or location alone. They refer to images that are below.</t>
  </si>
  <si>
    <t>In the news tracker area, links are  not underlined or bolded so they do not stand out from regular text.</t>
  </si>
  <si>
    <t>News links are  not underlined or bolded so they do not stand out from regular text.</t>
  </si>
  <si>
    <t>No elements rely on color alone to distinguish them.</t>
  </si>
  <si>
    <t xml:space="preserve">The phrase No Stopping New York and Recoverforall.nyc.gov do not pass contrast minimum. </t>
  </si>
  <si>
    <t xml:space="preserve">The phrase No Stopping New York does not pass contrast minimum. </t>
  </si>
  <si>
    <t>Zoomed into 200% with no loss of content. The ten images at the bottom do not resize.</t>
  </si>
  <si>
    <t>Images of text are logos or in graphics.</t>
  </si>
  <si>
    <t>Zoomed into 400% and no text is cut off.</t>
  </si>
  <si>
    <t>The more Recovery News button does not pass contrast. The button background color and the background of the page have a 2.56:1 ratio. They need to be adjust d so that the ratio is 3:1.</t>
  </si>
  <si>
    <t>All interactable elements and non text items pass the 3:1 ratio.</t>
  </si>
  <si>
    <t>Youtube player has character key shortcuts but they are only active when focus is on the player.</t>
  </si>
  <si>
    <t>Title is missing page name but it is the homepage.</t>
  </si>
  <si>
    <t>Title is missing page name. It only has website. This makes it difficult to distinguish from other pages on the website.</t>
  </si>
  <si>
    <t>6 links in other languages are missing labels</t>
  </si>
  <si>
    <t>No navigation links or site search.</t>
  </si>
  <si>
    <t>16 form fields and 29 headings. Language picker is missing a label</t>
  </si>
  <si>
    <t>1 form fields and 26 headings. Language picker is missing a label.</t>
  </si>
  <si>
    <t>4 form fields and 5 headings. Language picker is missing a label. There is also a heading with the label logo which is not sufficient.</t>
  </si>
  <si>
    <t>All elements have visual focus.</t>
  </si>
  <si>
    <t>There is a link image that has the words No stopping new york. The alt-text for that image does not have those words.</t>
  </si>
  <si>
    <t>Accessibility labels match the visual labels.</t>
  </si>
  <si>
    <t>the proper lang attribute is set for the page. It also changes accordingly when the language picker is used.</t>
  </si>
  <si>
    <t>Language links in footer are missing lang attributes.</t>
  </si>
  <si>
    <t>Navigation links do not appear in the same place across different pages. There is no navigation section.</t>
  </si>
  <si>
    <t>Links that repeat have the same label across all pages</t>
  </si>
  <si>
    <t>Language picker is missing a label.</t>
  </si>
  <si>
    <t>8 errors and 15 warnings</t>
  </si>
  <si>
    <t>3 errors and 13 warnings</t>
  </si>
  <si>
    <t>5 errors and 13 warnings</t>
  </si>
  <si>
    <t>City of New York Access Score Per Page</t>
  </si>
  <si>
    <t>Overall City of New York Access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</si>
</sst>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Verdana"/>
      <family val="2"/>
    </font>
    <font>
      <sz val="12"/>
      <color theme="1"/>
      <name val="Verdana"/>
      <family val="2"/>
    </font>
    <font>
      <sz val="12"/>
      <color theme="1"/>
      <name val="Verdana"/>
      <family val="2"/>
    </font>
    <font>
      <u/>
      <sz val="11"/>
      <color theme="10"/>
      <name val="Calibri"/>
      <family val="2"/>
      <scheme val="minor"/>
    </font>
    <font>
      <sz val="14"/>
      <color theme="1"/>
      <name val="Arial"/>
      <family val="2"/>
    </font>
    <font>
      <b/>
      <sz val="14"/>
      <color theme="1"/>
      <name val="Arial"/>
      <family val="2"/>
    </font>
    <font>
      <sz val="14"/>
      <name val="Arial"/>
      <family val="2"/>
    </font>
    <font>
      <b/>
      <sz val="15"/>
      <color theme="1"/>
      <name val="Arial"/>
      <family val="2"/>
    </font>
    <font>
      <b/>
      <u/>
      <sz val="15"/>
      <color theme="10"/>
      <name val="Arial"/>
      <family val="2"/>
    </font>
    <font>
      <b/>
      <sz val="16"/>
      <color theme="1"/>
      <name val="Arial"/>
      <family val="2"/>
    </font>
    <font>
      <b/>
      <sz val="18"/>
      <color theme="1"/>
      <name val="Arial"/>
      <family val="2"/>
    </font>
    <font>
      <sz val="18"/>
      <color theme="1"/>
      <name val="Arial"/>
      <family val="2"/>
    </font>
    <font>
      <sz val="14"/>
      <color theme="1"/>
      <name val="Verdana"/>
      <family val="2"/>
    </font>
    <font>
      <b/>
      <sz val="16"/>
      <color theme="1"/>
      <name val="Verdana"/>
      <family val="2"/>
    </font>
    <font>
      <b/>
      <sz val="20"/>
      <color theme="1"/>
      <name val="Arial"/>
      <family val="2"/>
    </font>
    <font>
      <b/>
      <sz val="12"/>
      <color theme="1"/>
      <name val="Verdana"/>
      <family val="2"/>
    </font>
    <font>
      <sz val="12"/>
      <color rgb="FF000000"/>
      <name val="Verdana"/>
      <family val="2"/>
    </font>
    <font>
      <sz val="14"/>
      <color rgb="FF000000"/>
      <name val="Arial"/>
      <family val="2"/>
    </font>
    <font>
      <sz val="14"/>
      <color theme="10"/>
      <name val="Arial"/>
      <family val="2"/>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88">
    <xf numFmtId="0" fontId="0" fillId="0" borderId="0" xfId="0"/>
    <xf numFmtId="0" fontId="5" fillId="0" borderId="0" xfId="0" applyFont="1" applyAlignment="1">
      <alignment horizontal="left" vertical="top" wrapText="1" indent="1"/>
    </xf>
    <xf numFmtId="0" fontId="7" fillId="0" borderId="0" xfId="0" applyFont="1" applyAlignment="1">
      <alignment horizontal="left" vertical="top" wrapText="1" indent="1"/>
    </xf>
    <xf numFmtId="0" fontId="7" fillId="0" borderId="0" xfId="1" applyFont="1" applyAlignment="1">
      <alignment horizontal="left" vertical="top" wrapText="1" indent="1"/>
    </xf>
    <xf numFmtId="0" fontId="8" fillId="2" borderId="0" xfId="0" applyFont="1" applyFill="1" applyAlignment="1">
      <alignment horizontal="left" wrapText="1" indent="1"/>
    </xf>
    <xf numFmtId="0" fontId="9" fillId="2" borderId="0" xfId="1" applyFont="1" applyFill="1" applyAlignment="1">
      <alignment horizontal="left" wrapText="1" indent="1"/>
    </xf>
    <xf numFmtId="0" fontId="5" fillId="0" borderId="0" xfId="0" applyFont="1" applyFill="1" applyAlignment="1">
      <alignment horizontal="left" vertical="top" wrapText="1" indent="1"/>
    </xf>
    <xf numFmtId="0" fontId="6" fillId="0" borderId="0" xfId="0" applyFont="1" applyAlignment="1">
      <alignment horizontal="left" vertical="top" wrapText="1" indent="1"/>
    </xf>
    <xf numFmtId="0" fontId="5" fillId="0" borderId="0" xfId="0" applyFont="1" applyAlignment="1">
      <alignment horizontal="left" wrapText="1" indent="1"/>
    </xf>
    <xf numFmtId="0" fontId="5" fillId="2" borderId="0" xfId="0" applyFont="1" applyFill="1" applyAlignment="1">
      <alignment horizontal="left" vertical="top" wrapText="1" indent="1"/>
    </xf>
    <xf numFmtId="1" fontId="5" fillId="0" borderId="0" xfId="0" applyNumberFormat="1" applyFont="1" applyAlignment="1">
      <alignment horizontal="left" vertical="top" wrapText="1" indent="1"/>
    </xf>
    <xf numFmtId="0" fontId="5" fillId="0" borderId="0" xfId="0" applyFont="1" applyAlignment="1">
      <alignment horizontal="left" vertical="top" wrapText="1" indent="1"/>
    </xf>
    <xf numFmtId="0" fontId="5" fillId="0" borderId="0" xfId="0" applyFont="1" applyAlignment="1">
      <alignment horizontal="left" vertical="top" wrapText="1" indent="1"/>
    </xf>
    <xf numFmtId="0" fontId="5" fillId="0" borderId="0" xfId="0" applyFont="1" applyAlignment="1">
      <alignment horizontal="left" vertical="top" wrapText="1" indent="1"/>
    </xf>
    <xf numFmtId="0" fontId="10" fillId="0" borderId="0" xfId="0" applyFont="1" applyAlignment="1">
      <alignment horizontal="center" vertical="top" wrapText="1"/>
    </xf>
    <xf numFmtId="1" fontId="10" fillId="0" borderId="0" xfId="0" applyNumberFormat="1" applyFont="1" applyAlignment="1">
      <alignment horizontal="center" vertical="center" wrapText="1"/>
    </xf>
    <xf numFmtId="0" fontId="12" fillId="0" borderId="0" xfId="0" applyFont="1" applyAlignment="1">
      <alignment horizontal="center" vertical="top" wrapText="1"/>
    </xf>
    <xf numFmtId="0" fontId="8" fillId="2" borderId="0" xfId="0" applyFont="1" applyFill="1" applyAlignment="1">
      <alignment horizontal="left" wrapText="1" indent="1"/>
    </xf>
    <xf numFmtId="0" fontId="8" fillId="2" borderId="0" xfId="0" applyFont="1" applyFill="1" applyAlignment="1">
      <alignment horizontal="left" wrapText="1" indent="1"/>
    </xf>
    <xf numFmtId="0" fontId="5" fillId="0" borderId="0" xfId="0" applyFont="1" applyAlignment="1">
      <alignment horizontal="left" vertical="top" wrapText="1" indent="1"/>
    </xf>
    <xf numFmtId="1" fontId="15" fillId="0" borderId="1" xfId="0" applyNumberFormat="1" applyFont="1" applyBorder="1" applyAlignment="1">
      <alignment horizontal="center" vertical="center" wrapText="1"/>
    </xf>
    <xf numFmtId="0" fontId="8" fillId="2" borderId="3" xfId="0" applyFont="1" applyFill="1" applyBorder="1" applyAlignment="1">
      <alignment horizontal="left" wrapText="1" indent="1"/>
    </xf>
    <xf numFmtId="0" fontId="5" fillId="0" borderId="3" xfId="0" applyFont="1" applyBorder="1" applyAlignment="1">
      <alignment horizontal="left" vertical="top" wrapText="1" indent="1"/>
    </xf>
    <xf numFmtId="0" fontId="5" fillId="0" borderId="3" xfId="0" applyFont="1" applyBorder="1" applyAlignment="1">
      <alignment horizontal="left" wrapText="1" indent="1"/>
    </xf>
    <xf numFmtId="0" fontId="8" fillId="2" borderId="0" xfId="0" applyFont="1" applyFill="1" applyAlignment="1">
      <alignment horizontal="left" wrapText="1" indent="1"/>
    </xf>
    <xf numFmtId="0" fontId="5" fillId="0" borderId="3" xfId="0" applyFont="1" applyBorder="1" applyAlignment="1">
      <alignment horizontal="left" vertical="top" wrapText="1" indent="1"/>
    </xf>
    <xf numFmtId="0" fontId="5" fillId="0" borderId="0" xfId="0" applyFont="1" applyAlignment="1">
      <alignment horizontal="left" vertical="top" wrapText="1" indent="1"/>
    </xf>
    <xf numFmtId="0" fontId="5" fillId="0" borderId="0" xfId="0" applyFont="1" applyAlignment="1">
      <alignment horizontal="left" vertical="top" wrapText="1" indent="1"/>
    </xf>
    <xf numFmtId="0" fontId="16" fillId="0" borderId="0" xfId="0" applyFont="1" applyAlignment="1">
      <alignment horizontal="left" vertical="top" wrapText="1" indent="1"/>
    </xf>
    <xf numFmtId="0" fontId="2" fillId="0" borderId="0" xfId="0" applyFont="1" applyAlignment="1">
      <alignment horizontal="left" vertical="top" wrapText="1" indent="1"/>
    </xf>
    <xf numFmtId="0" fontId="3" fillId="0" borderId="0" xfId="0" applyFont="1" applyAlignment="1">
      <alignment horizontal="left" vertical="top" wrapText="1" indent="1"/>
    </xf>
    <xf numFmtId="0" fontId="14" fillId="0" borderId="0" xfId="0" applyFont="1" applyAlignment="1">
      <alignment horizontal="left" vertical="top" wrapText="1" indent="1"/>
    </xf>
    <xf numFmtId="0" fontId="13" fillId="0" borderId="0" xfId="0" applyFont="1" applyAlignment="1">
      <alignment horizontal="left" vertical="top" wrapText="1" indent="1"/>
    </xf>
    <xf numFmtId="0" fontId="7" fillId="0" borderId="0" xfId="0" applyFont="1" applyAlignment="1">
      <alignment horizontal="right" vertical="top" wrapText="1" indent="2"/>
    </xf>
    <xf numFmtId="0" fontId="14" fillId="0" borderId="0" xfId="0" applyFont="1" applyAlignment="1">
      <alignment horizontal="left" vertical="center" wrapText="1" indent="1"/>
    </xf>
    <xf numFmtId="0" fontId="10" fillId="0" borderId="0" xfId="0" applyFont="1" applyAlignment="1">
      <alignment horizontal="left" vertical="center" wrapText="1" indent="1"/>
    </xf>
    <xf numFmtId="0" fontId="11" fillId="0" borderId="2" xfId="0" applyFont="1" applyBorder="1" applyAlignment="1">
      <alignment horizontal="left" vertical="center" wrapText="1" indent="1"/>
    </xf>
    <xf numFmtId="0" fontId="5" fillId="0" borderId="0" xfId="0" applyFont="1" applyAlignment="1">
      <alignment horizontal="left" vertical="top" wrapText="1" indent="1"/>
    </xf>
    <xf numFmtId="0" fontId="8" fillId="2" borderId="0" xfId="0" applyFont="1" applyFill="1" applyAlignment="1">
      <alignment horizontal="left" wrapText="1" indent="1"/>
    </xf>
    <xf numFmtId="0" fontId="5" fillId="0" borderId="3" xfId="0" applyFont="1" applyBorder="1" applyAlignment="1">
      <alignment horizontal="left" vertical="top" wrapText="1" indent="1"/>
    </xf>
    <xf numFmtId="0" fontId="5" fillId="0" borderId="0" xfId="0" applyFont="1" applyAlignment="1">
      <alignment horizontal="left" vertical="top" wrapText="1" indent="1"/>
    </xf>
    <xf numFmtId="1" fontId="10" fillId="0" borderId="0" xfId="0" applyNumberFormat="1" applyFont="1" applyAlignment="1">
      <alignment horizontal="left" wrapText="1" indent="1"/>
    </xf>
    <xf numFmtId="0" fontId="11" fillId="0" borderId="0" xfId="0" applyFont="1" applyBorder="1" applyAlignment="1">
      <alignment horizontal="left" vertical="center" wrapText="1" indent="1"/>
    </xf>
    <xf numFmtId="1" fontId="15" fillId="0" borderId="0" xfId="0" applyNumberFormat="1" applyFont="1" applyBorder="1" applyAlignment="1">
      <alignment horizontal="center" vertical="center" wrapText="1"/>
    </xf>
    <xf numFmtId="1" fontId="8" fillId="2" borderId="0" xfId="0" applyNumberFormat="1" applyFont="1" applyFill="1" applyAlignment="1">
      <alignment horizontal="left" vertical="top" wrapText="1"/>
    </xf>
    <xf numFmtId="1" fontId="5" fillId="0" borderId="0" xfId="0" applyNumberFormat="1" applyFont="1" applyAlignment="1">
      <alignment horizontal="left" vertical="top" wrapText="1"/>
    </xf>
    <xf numFmtId="0" fontId="5" fillId="0" borderId="0" xfId="0" applyFont="1" applyAlignment="1">
      <alignment horizontal="left" vertical="top" wrapText="1"/>
    </xf>
    <xf numFmtId="1" fontId="5" fillId="2" borderId="0" xfId="0" applyNumberFormat="1" applyFont="1" applyFill="1" applyAlignment="1">
      <alignment horizontal="left" vertical="top" wrapText="1"/>
    </xf>
    <xf numFmtId="1" fontId="10" fillId="0" borderId="0" xfId="0" applyNumberFormat="1" applyFont="1" applyAlignment="1">
      <alignment horizontal="left" vertical="top" wrapText="1"/>
    </xf>
    <xf numFmtId="0" fontId="5" fillId="0" borderId="0" xfId="0" applyFont="1" applyAlignment="1">
      <alignment horizontal="center" vertical="top" wrapText="1"/>
    </xf>
    <xf numFmtId="1" fontId="12" fillId="0" borderId="0" xfId="0" applyNumberFormat="1" applyFont="1" applyAlignment="1">
      <alignment horizontal="left" vertical="top" wrapText="1"/>
    </xf>
    <xf numFmtId="0" fontId="11" fillId="0" borderId="0" xfId="0" applyFont="1" applyAlignment="1">
      <alignment horizontal="left" vertical="center" wrapText="1" indent="1"/>
    </xf>
    <xf numFmtId="1" fontId="15" fillId="0" borderId="0" xfId="0" applyNumberFormat="1" applyFont="1" applyAlignment="1">
      <alignment horizontal="center" vertical="center" wrapText="1"/>
    </xf>
    <xf numFmtId="0" fontId="10" fillId="0" borderId="0" xfId="0" applyFont="1" applyAlignment="1">
      <alignment horizontal="left" vertical="top" wrapText="1"/>
    </xf>
    <xf numFmtId="0" fontId="11" fillId="0" borderId="2" xfId="0" applyFont="1" applyBorder="1" applyAlignment="1">
      <alignment horizontal="left" vertical="center"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7" fillId="0" borderId="0" xfId="1" applyFont="1" applyFill="1" applyAlignment="1">
      <alignment horizontal="left" vertical="top" wrapText="1" indent="1"/>
    </xf>
    <xf numFmtId="2" fontId="5" fillId="0" borderId="0" xfId="0" applyNumberFormat="1" applyFont="1" applyAlignment="1">
      <alignment horizontal="left" vertical="top" wrapText="1" indent="1"/>
    </xf>
    <xf numFmtId="0" fontId="18" fillId="0" borderId="0" xfId="0" applyFont="1" applyAlignment="1">
      <alignment horizontal="left" vertical="top" wrapText="1" indent="1"/>
    </xf>
    <xf numFmtId="0" fontId="0" fillId="0" borderId="0" xfId="0" applyAlignment="1">
      <alignment horizontal="left" vertical="center" indent="1"/>
    </xf>
    <xf numFmtId="0" fontId="18" fillId="0" borderId="0" xfId="0" applyFont="1" applyAlignment="1">
      <alignment horizontal="left" vertical="center" indent="1"/>
    </xf>
    <xf numFmtId="0" fontId="11" fillId="0" borderId="4" xfId="0" applyFont="1" applyBorder="1" applyAlignment="1">
      <alignment horizontal="left" vertical="center" wrapText="1"/>
    </xf>
    <xf numFmtId="1" fontId="11" fillId="0" borderId="1" xfId="0" applyNumberFormat="1" applyFont="1" applyBorder="1" applyAlignment="1">
      <alignment horizontal="center" vertical="center" wrapText="1"/>
    </xf>
    <xf numFmtId="0" fontId="11" fillId="0" borderId="0" xfId="0" applyFont="1" applyAlignment="1">
      <alignment horizontal="left" vertical="center" wrapText="1"/>
    </xf>
    <xf numFmtId="1" fontId="11" fillId="0" borderId="0" xfId="0" applyNumberFormat="1" applyFont="1" applyAlignment="1">
      <alignment horizontal="center" vertical="center" wrapText="1"/>
    </xf>
    <xf numFmtId="0" fontId="1" fillId="0" borderId="0" xfId="0" applyFont="1" applyAlignment="1">
      <alignment horizontal="left" vertical="top" wrapText="1" indent="1"/>
    </xf>
    <xf numFmtId="0" fontId="10" fillId="0" borderId="0" xfId="0" applyFont="1" applyAlignment="1">
      <alignment horizontal="left" vertical="top" wrapText="1" indent="1"/>
    </xf>
    <xf numFmtId="0" fontId="11" fillId="0" borderId="2" xfId="0" applyFont="1" applyBorder="1" applyAlignment="1">
      <alignment horizontal="left" vertical="top" wrapText="1" indent="1"/>
    </xf>
    <xf numFmtId="0" fontId="12" fillId="0" borderId="0" xfId="0" applyFont="1" applyAlignment="1">
      <alignment horizontal="left" vertical="top" wrapText="1" indent="1"/>
    </xf>
    <xf numFmtId="0" fontId="11" fillId="0" borderId="0" xfId="0" applyFont="1" applyAlignment="1">
      <alignment horizontal="left" vertical="top" wrapText="1" indent="1"/>
    </xf>
    <xf numFmtId="0" fontId="5" fillId="0" borderId="0" xfId="0" applyFont="1" applyAlignment="1">
      <alignment horizontal="left" vertical="top" indent="1"/>
    </xf>
    <xf numFmtId="0" fontId="19" fillId="0" borderId="0" xfId="1" applyFont="1" applyAlignment="1">
      <alignment horizontal="left" vertical="top" wrapText="1" indent="1"/>
    </xf>
    <xf numFmtId="0" fontId="11" fillId="0" borderId="4" xfId="0" applyFont="1" applyBorder="1" applyAlignment="1">
      <alignment horizontal="left" vertical="top" wrapText="1"/>
    </xf>
    <xf numFmtId="0" fontId="5" fillId="0" borderId="0" xfId="0" applyFont="1" applyAlignment="1">
      <alignment horizontal="left" indent="1"/>
    </xf>
    <xf numFmtId="0" fontId="11" fillId="0" borderId="4" xfId="0" applyFont="1" applyBorder="1" applyAlignment="1">
      <alignment horizontal="left" vertical="top" wrapText="1" indent="1"/>
    </xf>
    <xf numFmtId="1" fontId="12" fillId="0" borderId="1" xfId="0" applyNumberFormat="1" applyFont="1" applyBorder="1" applyAlignment="1">
      <alignment horizontal="center" vertical="center" wrapText="1"/>
    </xf>
    <xf numFmtId="1" fontId="12" fillId="0" borderId="0" xfId="0" applyNumberFormat="1" applyFont="1" applyAlignment="1">
      <alignment horizontal="center" vertical="center" wrapText="1"/>
    </xf>
    <xf numFmtId="0" fontId="8" fillId="2" borderId="0" xfId="0" applyFont="1" applyFill="1" applyAlignment="1">
      <alignment horizontal="left" wrapText="1" indent="1"/>
    </xf>
    <xf numFmtId="0" fontId="0" fillId="0" borderId="0" xfId="0" applyAlignment="1">
      <alignment horizontal="left" wrapText="1" indent="1"/>
    </xf>
    <xf numFmtId="0" fontId="5" fillId="0" borderId="3" xfId="0" applyFont="1" applyBorder="1" applyAlignment="1">
      <alignment horizontal="left" vertical="top" wrapText="1" indent="1"/>
    </xf>
    <xf numFmtId="0" fontId="5" fillId="0" borderId="0" xfId="0" applyFont="1" applyAlignment="1">
      <alignment horizontal="left" vertical="top" wrapText="1" indent="1"/>
    </xf>
    <xf numFmtId="1" fontId="5" fillId="0" borderId="0" xfId="0" applyNumberFormat="1" applyFont="1" applyAlignment="1">
      <alignment horizontal="left" vertical="top" wrapText="1"/>
    </xf>
    <xf numFmtId="1" fontId="0" fillId="0" borderId="0" xfId="0" applyNumberFormat="1" applyAlignment="1">
      <alignment horizontal="left" vertical="top" wrapText="1"/>
    </xf>
    <xf numFmtId="0" fontId="0" fillId="0" borderId="0" xfId="0" applyAlignment="1">
      <alignment horizontal="left" vertical="top" wrapText="1" indent="1"/>
    </xf>
    <xf numFmtId="0" fontId="14" fillId="0" borderId="0" xfId="0" applyFont="1" applyAlignment="1">
      <alignment horizontal="left" vertical="center" wrapText="1" indent="1"/>
    </xf>
    <xf numFmtId="0" fontId="13" fillId="0" borderId="0" xfId="0" applyFont="1" applyAlignment="1">
      <alignment horizontal="left" vertical="top" wrapText="1" indent="1"/>
    </xf>
    <xf numFmtId="0" fontId="2" fillId="0" borderId="0" xfId="0" applyFont="1" applyAlignment="1">
      <alignment horizontal="left" vertical="top" wrapText="1"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3</xdr:col>
      <xdr:colOff>6350</xdr:colOff>
      <xdr:row>10</xdr:row>
      <xdr:rowOff>228600</xdr:rowOff>
    </xdr:to>
    <xdr:pic>
      <xdr:nvPicPr>
        <xdr:cNvPr id="2" name="Picture 1">
          <a:extLst>
            <a:ext uri="{FF2B5EF4-FFF2-40B4-BE49-F238E27FC236}">
              <a16:creationId xmlns:a16="http://schemas.microsoft.com/office/drawing/2014/main" id="{4760C3BA-2006-44C3-BF74-AD27DD863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7100" y="4102100"/>
          <a:ext cx="29972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validator.w3.org/" TargetMode="External"/><Relationship Id="rId1" Type="http://schemas.openxmlformats.org/officeDocument/2006/relationships/hyperlink" Target="https://trace.umd.edu/photosensitive-epilepsy-analysis-tool-peat-user-gui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0D21C-CDC2-4BF3-BEEA-4B6A946414ED}">
  <dimension ref="A1:P183"/>
  <sheetViews>
    <sheetView workbookViewId="0">
      <pane xSplit="1" ySplit="2" topLeftCell="B3" activePane="bottomRight" state="frozen"/>
      <selection pane="topRight" activeCell="B1" sqref="B1"/>
      <selection pane="bottomLeft" activeCell="A2" sqref="A2"/>
      <selection pane="bottomRight"/>
    </sheetView>
  </sheetViews>
  <sheetFormatPr defaultColWidth="9.1796875" defaultRowHeight="17.5" x14ac:dyDescent="0.35"/>
  <cols>
    <col min="1" max="1" width="43.1796875" style="40" customWidth="1"/>
    <col min="2" max="11" width="42.81640625" style="40" customWidth="1"/>
    <col min="12" max="13" width="12.7265625" style="40" customWidth="1"/>
    <col min="14" max="14" width="11.81640625" style="45" customWidth="1"/>
    <col min="15" max="16384" width="9.1796875" style="40"/>
  </cols>
  <sheetData>
    <row r="1" spans="1:14" ht="24" customHeight="1" x14ac:dyDescent="0.35">
      <c r="A1" s="40" t="s">
        <v>508</v>
      </c>
      <c r="B1" s="40" t="s">
        <v>170</v>
      </c>
      <c r="C1" s="40" t="s">
        <v>258</v>
      </c>
      <c r="D1" s="40" t="s">
        <v>509</v>
      </c>
      <c r="E1" s="40" t="s">
        <v>510</v>
      </c>
      <c r="F1" s="40" t="s">
        <v>511</v>
      </c>
      <c r="G1" s="40" t="s">
        <v>512</v>
      </c>
      <c r="H1" s="40" t="s">
        <v>513</v>
      </c>
      <c r="I1" s="40" t="s">
        <v>514</v>
      </c>
      <c r="J1" s="40" t="s">
        <v>515</v>
      </c>
      <c r="K1" s="40" t="s">
        <v>516</v>
      </c>
      <c r="L1" s="80" t="s">
        <v>197</v>
      </c>
      <c r="M1" s="81" t="s">
        <v>198</v>
      </c>
      <c r="N1" s="82" t="s">
        <v>498</v>
      </c>
    </row>
    <row r="2" spans="1:14" s="2" customFormat="1" ht="60.75" customHeight="1" x14ac:dyDescent="0.35">
      <c r="A2" s="33" t="s">
        <v>418</v>
      </c>
      <c r="B2" s="3" t="s">
        <v>517</v>
      </c>
      <c r="C2" s="3"/>
      <c r="D2" s="3"/>
      <c r="E2" s="3"/>
      <c r="F2" s="3"/>
      <c r="G2" s="3"/>
      <c r="H2" s="3"/>
      <c r="I2" s="3"/>
      <c r="J2" s="3"/>
      <c r="K2" s="3"/>
      <c r="L2" s="80"/>
      <c r="M2" s="81"/>
      <c r="N2" s="83"/>
    </row>
    <row r="3" spans="1:14" s="38" customFormat="1" ht="27" customHeight="1" x14ac:dyDescent="0.4">
      <c r="A3" s="38" t="s">
        <v>203</v>
      </c>
      <c r="B3" s="5"/>
      <c r="C3" s="5"/>
      <c r="D3" s="5"/>
      <c r="E3" s="5"/>
      <c r="F3" s="5"/>
      <c r="G3" s="5"/>
      <c r="H3" s="5"/>
      <c r="I3" s="5"/>
      <c r="J3" s="5"/>
      <c r="K3" s="5"/>
      <c r="L3" s="21"/>
      <c r="N3" s="44"/>
    </row>
    <row r="4" spans="1:14" x14ac:dyDescent="0.35">
      <c r="A4" s="40" t="s">
        <v>0</v>
      </c>
      <c r="B4" s="40">
        <v>4</v>
      </c>
      <c r="C4" s="40">
        <v>4</v>
      </c>
      <c r="D4" s="40">
        <v>8</v>
      </c>
      <c r="E4" s="40">
        <v>5</v>
      </c>
      <c r="F4" s="40">
        <v>5</v>
      </c>
      <c r="G4" s="40">
        <v>7</v>
      </c>
      <c r="H4" s="40">
        <v>4</v>
      </c>
      <c r="I4" s="40">
        <v>4</v>
      </c>
      <c r="J4" s="40">
        <v>4</v>
      </c>
      <c r="K4" s="40">
        <v>5</v>
      </c>
      <c r="L4" s="39"/>
    </row>
    <row r="5" spans="1:14" x14ac:dyDescent="0.35">
      <c r="A5" s="40" t="s">
        <v>260</v>
      </c>
      <c r="B5" s="40">
        <v>4</v>
      </c>
      <c r="C5" s="40">
        <v>4</v>
      </c>
      <c r="D5" s="40">
        <v>8</v>
      </c>
      <c r="E5" s="40">
        <v>5</v>
      </c>
      <c r="F5" s="40">
        <v>5</v>
      </c>
      <c r="G5" s="40">
        <v>7</v>
      </c>
      <c r="H5" s="40">
        <v>4</v>
      </c>
      <c r="I5" s="40">
        <v>4</v>
      </c>
      <c r="J5" s="40">
        <v>4</v>
      </c>
      <c r="K5" s="40">
        <v>5</v>
      </c>
      <c r="L5" s="39"/>
    </row>
    <row r="6" spans="1:14" x14ac:dyDescent="0.35">
      <c r="A6" s="40" t="s">
        <v>412</v>
      </c>
      <c r="B6" s="40" t="s">
        <v>518</v>
      </c>
      <c r="C6" s="40" t="s">
        <v>518</v>
      </c>
      <c r="D6" s="40" t="s">
        <v>518</v>
      </c>
      <c r="E6" s="40" t="s">
        <v>518</v>
      </c>
      <c r="F6" s="40" t="s">
        <v>518</v>
      </c>
      <c r="G6" s="40" t="s">
        <v>518</v>
      </c>
      <c r="H6" s="40" t="s">
        <v>518</v>
      </c>
      <c r="I6" s="40" t="s">
        <v>518</v>
      </c>
      <c r="J6" s="40" t="s">
        <v>518</v>
      </c>
      <c r="K6" s="40" t="s">
        <v>518</v>
      </c>
      <c r="L6" s="39"/>
    </row>
    <row r="7" spans="1:14" x14ac:dyDescent="0.35">
      <c r="A7" s="40" t="s">
        <v>413</v>
      </c>
      <c r="B7" s="40" t="s">
        <v>518</v>
      </c>
      <c r="C7" s="40" t="s">
        <v>518</v>
      </c>
      <c r="D7" s="40" t="s">
        <v>518</v>
      </c>
      <c r="E7" s="40" t="s">
        <v>518</v>
      </c>
      <c r="F7" s="40" t="s">
        <v>518</v>
      </c>
      <c r="G7" s="40" t="s">
        <v>518</v>
      </c>
      <c r="H7" s="40" t="s">
        <v>518</v>
      </c>
      <c r="I7" s="40" t="s">
        <v>518</v>
      </c>
      <c r="J7" s="40" t="s">
        <v>518</v>
      </c>
      <c r="K7" s="40" t="s">
        <v>518</v>
      </c>
      <c r="L7" s="39"/>
    </row>
    <row r="8" spans="1:14" ht="122.5" x14ac:dyDescent="0.35">
      <c r="A8" s="40" t="s">
        <v>1</v>
      </c>
      <c r="B8" s="40" t="s">
        <v>519</v>
      </c>
      <c r="C8" s="40" t="s">
        <v>519</v>
      </c>
      <c r="D8" s="40" t="s">
        <v>520</v>
      </c>
      <c r="E8" s="40" t="s">
        <v>521</v>
      </c>
      <c r="F8" s="40" t="s">
        <v>522</v>
      </c>
      <c r="G8" s="40" t="s">
        <v>523</v>
      </c>
      <c r="H8" s="40" t="s">
        <v>519</v>
      </c>
      <c r="I8" s="40" t="s">
        <v>519</v>
      </c>
      <c r="J8" s="40" t="s">
        <v>519</v>
      </c>
      <c r="K8" s="40" t="s">
        <v>522</v>
      </c>
      <c r="L8" s="39"/>
    </row>
    <row r="9" spans="1:14" ht="27" customHeight="1" x14ac:dyDescent="0.35">
      <c r="A9" s="40" t="s">
        <v>2</v>
      </c>
      <c r="B9" s="40">
        <f>IFERROR(((B5/B4)+IF(ISNUMBER(B6),B6,0)+IF(ISNUMBER(B7),B7,0))/COUNT(B5,B6,B7),"Incomplete Scoring")</f>
        <v>1</v>
      </c>
      <c r="C9" s="40">
        <f>IFERROR(((C5/C4)+IF(ISNUMBER(C6),C6,0)+IF(ISNUMBER(C7),C7,0))/COUNT(C5,C6,C7),"Incomplete Scoring")</f>
        <v>1</v>
      </c>
      <c r="D9" s="40">
        <f t="shared" ref="D9:K9" si="0">IFERROR(((D5/D4)+IF(ISNUMBER(D6),D6,0)+IF(ISNUMBER(D7),D7,0))/COUNT(D5,D6,D7),"Incomplete Scoring")</f>
        <v>1</v>
      </c>
      <c r="E9" s="40">
        <f t="shared" si="0"/>
        <v>1</v>
      </c>
      <c r="F9" s="40">
        <f t="shared" si="0"/>
        <v>1</v>
      </c>
      <c r="G9" s="40">
        <f t="shared" si="0"/>
        <v>1</v>
      </c>
      <c r="H9" s="40">
        <f t="shared" si="0"/>
        <v>1</v>
      </c>
      <c r="I9" s="40">
        <f t="shared" si="0"/>
        <v>1</v>
      </c>
      <c r="J9" s="40">
        <f t="shared" si="0"/>
        <v>1</v>
      </c>
      <c r="K9" s="40">
        <f t="shared" si="0"/>
        <v>1</v>
      </c>
      <c r="L9" s="39">
        <f>COUNTIF(B9:K9,1)</f>
        <v>10</v>
      </c>
      <c r="M9" s="40">
        <f>COUNTIF(B9:K9,0)</f>
        <v>0</v>
      </c>
      <c r="N9" s="45" t="s">
        <v>497</v>
      </c>
    </row>
    <row r="10" spans="1:14" s="38" customFormat="1" ht="27" customHeight="1" x14ac:dyDescent="0.4">
      <c r="A10" s="78" t="s">
        <v>424</v>
      </c>
      <c r="B10" s="78"/>
      <c r="L10" s="21"/>
      <c r="N10" s="44"/>
    </row>
    <row r="11" spans="1:14" ht="35" x14ac:dyDescent="0.35">
      <c r="A11" s="40" t="s">
        <v>3</v>
      </c>
      <c r="B11" s="40" t="s">
        <v>524</v>
      </c>
      <c r="C11" s="40" t="s">
        <v>524</v>
      </c>
      <c r="D11" s="40" t="s">
        <v>524</v>
      </c>
      <c r="E11" s="40" t="s">
        <v>524</v>
      </c>
      <c r="F11" s="40" t="s">
        <v>524</v>
      </c>
      <c r="G11" s="40" t="s">
        <v>524</v>
      </c>
      <c r="H11" s="40" t="s">
        <v>524</v>
      </c>
      <c r="I11" s="40" t="s">
        <v>524</v>
      </c>
      <c r="J11" s="40" t="s">
        <v>524</v>
      </c>
      <c r="K11" s="40" t="s">
        <v>524</v>
      </c>
      <c r="L11" s="39"/>
    </row>
    <row r="12" spans="1:14" ht="27" customHeight="1" x14ac:dyDescent="0.35">
      <c r="A12" s="40" t="s">
        <v>4</v>
      </c>
      <c r="B12" s="40" t="s">
        <v>518</v>
      </c>
      <c r="C12" s="40" t="s">
        <v>518</v>
      </c>
      <c r="D12" s="40" t="s">
        <v>518</v>
      </c>
      <c r="E12" s="40" t="s">
        <v>518</v>
      </c>
      <c r="F12" s="40" t="s">
        <v>518</v>
      </c>
      <c r="G12" s="40" t="s">
        <v>518</v>
      </c>
      <c r="H12" s="40" t="s">
        <v>518</v>
      </c>
      <c r="I12" s="40" t="s">
        <v>518</v>
      </c>
      <c r="J12" s="40" t="s">
        <v>518</v>
      </c>
      <c r="K12" s="40" t="s">
        <v>518</v>
      </c>
      <c r="L12" s="39">
        <f>COUNTIF(B12:K12,1)</f>
        <v>0</v>
      </c>
      <c r="M12" s="40">
        <f>COUNTIF(B12:K12,0)</f>
        <v>0</v>
      </c>
      <c r="N12" s="46">
        <v>201</v>
      </c>
    </row>
    <row r="13" spans="1:14" s="38" customFormat="1" ht="27" customHeight="1" x14ac:dyDescent="0.4">
      <c r="A13" s="38" t="s">
        <v>204</v>
      </c>
      <c r="L13" s="21"/>
      <c r="N13" s="44"/>
    </row>
    <row r="14" spans="1:14" x14ac:dyDescent="0.35">
      <c r="A14" s="40" t="s">
        <v>5</v>
      </c>
      <c r="B14" s="40" t="s">
        <v>525</v>
      </c>
      <c r="C14" s="40" t="s">
        <v>525</v>
      </c>
      <c r="D14" s="40" t="s">
        <v>525</v>
      </c>
      <c r="E14" s="40" t="s">
        <v>525</v>
      </c>
      <c r="F14" s="40" t="s">
        <v>525</v>
      </c>
      <c r="G14" s="40" t="s">
        <v>525</v>
      </c>
      <c r="H14" s="40" t="s">
        <v>525</v>
      </c>
      <c r="I14" s="40" t="s">
        <v>525</v>
      </c>
      <c r="J14" s="40" t="s">
        <v>525</v>
      </c>
      <c r="K14" s="40" t="s">
        <v>525</v>
      </c>
      <c r="L14" s="39"/>
    </row>
    <row r="15" spans="1:14" ht="27" customHeight="1" x14ac:dyDescent="0.35">
      <c r="A15" s="40" t="s">
        <v>6</v>
      </c>
      <c r="B15" s="40" t="s">
        <v>518</v>
      </c>
      <c r="C15" s="40" t="s">
        <v>518</v>
      </c>
      <c r="D15" s="40" t="s">
        <v>518</v>
      </c>
      <c r="E15" s="40" t="s">
        <v>518</v>
      </c>
      <c r="F15" s="40" t="s">
        <v>518</v>
      </c>
      <c r="G15" s="40" t="s">
        <v>518</v>
      </c>
      <c r="H15" s="40" t="s">
        <v>518</v>
      </c>
      <c r="I15" s="40" t="s">
        <v>518</v>
      </c>
      <c r="J15" s="40" t="s">
        <v>518</v>
      </c>
      <c r="K15" s="40" t="s">
        <v>518</v>
      </c>
      <c r="L15" s="39">
        <f>COUNTIF(B15:K15,1)</f>
        <v>0</v>
      </c>
      <c r="M15" s="40">
        <f>COUNTIF(B15:K15,0)</f>
        <v>0</v>
      </c>
      <c r="N15" s="45" t="s">
        <v>526</v>
      </c>
    </row>
    <row r="16" spans="1:14" s="38" customFormat="1" ht="27" customHeight="1" x14ac:dyDescent="0.4">
      <c r="A16" s="78" t="s">
        <v>205</v>
      </c>
      <c r="B16" s="78"/>
      <c r="L16" s="21"/>
      <c r="N16" s="44"/>
    </row>
    <row r="17" spans="1:14" x14ac:dyDescent="0.35">
      <c r="A17" s="40" t="s">
        <v>7</v>
      </c>
      <c r="B17" s="40" t="s">
        <v>525</v>
      </c>
      <c r="C17" s="40" t="s">
        <v>525</v>
      </c>
      <c r="D17" s="40" t="s">
        <v>525</v>
      </c>
      <c r="E17" s="40" t="s">
        <v>525</v>
      </c>
      <c r="F17" s="40" t="s">
        <v>525</v>
      </c>
      <c r="G17" s="40" t="s">
        <v>525</v>
      </c>
      <c r="H17" s="40" t="s">
        <v>525</v>
      </c>
      <c r="I17" s="40" t="s">
        <v>525</v>
      </c>
      <c r="J17" s="40" t="s">
        <v>525</v>
      </c>
      <c r="K17" s="40" t="s">
        <v>525</v>
      </c>
      <c r="L17" s="39"/>
    </row>
    <row r="18" spans="1:14" ht="27" customHeight="1" x14ac:dyDescent="0.35">
      <c r="A18" s="40" t="s">
        <v>8</v>
      </c>
      <c r="B18" s="40" t="s">
        <v>518</v>
      </c>
      <c r="C18" s="40" t="s">
        <v>518</v>
      </c>
      <c r="D18" s="40" t="s">
        <v>518</v>
      </c>
      <c r="E18" s="40" t="s">
        <v>518</v>
      </c>
      <c r="F18" s="40" t="s">
        <v>518</v>
      </c>
      <c r="G18" s="40" t="s">
        <v>518</v>
      </c>
      <c r="H18" s="40" t="s">
        <v>518</v>
      </c>
      <c r="I18" s="40" t="s">
        <v>518</v>
      </c>
      <c r="J18" s="40" t="s">
        <v>518</v>
      </c>
      <c r="K18" s="40" t="s">
        <v>518</v>
      </c>
      <c r="L18" s="39">
        <f>COUNTIF(B18:K18,1)</f>
        <v>0</v>
      </c>
      <c r="M18" s="40">
        <f>COUNTIF(B18:K18,0)</f>
        <v>0</v>
      </c>
      <c r="N18" s="46">
        <v>201</v>
      </c>
    </row>
    <row r="19" spans="1:14" s="38" customFormat="1" ht="27" customHeight="1" x14ac:dyDescent="0.4">
      <c r="A19" s="38" t="s">
        <v>206</v>
      </c>
      <c r="L19" s="21"/>
      <c r="N19" s="44"/>
    </row>
    <row r="20" spans="1:14" x14ac:dyDescent="0.35">
      <c r="A20" s="40" t="s">
        <v>9</v>
      </c>
      <c r="B20" s="40" t="s">
        <v>527</v>
      </c>
      <c r="C20" s="40" t="s">
        <v>527</v>
      </c>
      <c r="D20" s="40" t="s">
        <v>527</v>
      </c>
      <c r="E20" s="40" t="s">
        <v>527</v>
      </c>
      <c r="F20" s="40" t="s">
        <v>527</v>
      </c>
      <c r="G20" s="40" t="s">
        <v>527</v>
      </c>
      <c r="H20" s="40" t="s">
        <v>527</v>
      </c>
      <c r="I20" s="40" t="s">
        <v>527</v>
      </c>
      <c r="J20" s="40" t="s">
        <v>527</v>
      </c>
      <c r="K20" s="40" t="s">
        <v>527</v>
      </c>
      <c r="L20" s="39"/>
    </row>
    <row r="21" spans="1:14" ht="27" customHeight="1" x14ac:dyDescent="0.35">
      <c r="A21" s="40" t="s">
        <v>10</v>
      </c>
      <c r="B21" s="40" t="s">
        <v>518</v>
      </c>
      <c r="C21" s="40" t="s">
        <v>518</v>
      </c>
      <c r="D21" s="40" t="s">
        <v>518</v>
      </c>
      <c r="E21" s="40" t="s">
        <v>518</v>
      </c>
      <c r="F21" s="40" t="s">
        <v>518</v>
      </c>
      <c r="G21" s="40" t="s">
        <v>518</v>
      </c>
      <c r="H21" s="40" t="s">
        <v>518</v>
      </c>
      <c r="I21" s="40" t="s">
        <v>518</v>
      </c>
      <c r="J21" s="40" t="s">
        <v>518</v>
      </c>
      <c r="K21" s="40" t="s">
        <v>518</v>
      </c>
      <c r="L21" s="39">
        <f>COUNTIF(B21:K21,1)</f>
        <v>0</v>
      </c>
      <c r="M21" s="40">
        <f>COUNTIF(B21:K21,0)</f>
        <v>0</v>
      </c>
      <c r="N21" s="46">
        <v>202</v>
      </c>
    </row>
    <row r="22" spans="1:14" s="38" customFormat="1" ht="27" customHeight="1" x14ac:dyDescent="0.4">
      <c r="A22" s="78" t="s">
        <v>430</v>
      </c>
      <c r="B22" s="78"/>
      <c r="L22" s="21"/>
      <c r="N22" s="44"/>
    </row>
    <row r="23" spans="1:14" x14ac:dyDescent="0.35">
      <c r="A23" s="40" t="s">
        <v>11</v>
      </c>
      <c r="B23" s="40" t="s">
        <v>525</v>
      </c>
      <c r="C23" s="40" t="s">
        <v>525</v>
      </c>
      <c r="D23" s="40" t="s">
        <v>525</v>
      </c>
      <c r="E23" s="40" t="s">
        <v>525</v>
      </c>
      <c r="F23" s="40" t="s">
        <v>525</v>
      </c>
      <c r="G23" s="40" t="s">
        <v>525</v>
      </c>
      <c r="H23" s="40" t="s">
        <v>525</v>
      </c>
      <c r="I23" s="40" t="s">
        <v>525</v>
      </c>
      <c r="J23" s="40" t="s">
        <v>525</v>
      </c>
      <c r="K23" s="40" t="s">
        <v>525</v>
      </c>
      <c r="L23" s="39"/>
    </row>
    <row r="24" spans="1:14" ht="27" customHeight="1" x14ac:dyDescent="0.35">
      <c r="A24" s="40" t="s">
        <v>12</v>
      </c>
      <c r="B24" s="40" t="s">
        <v>518</v>
      </c>
      <c r="C24" s="40" t="s">
        <v>518</v>
      </c>
      <c r="D24" s="40" t="s">
        <v>518</v>
      </c>
      <c r="E24" s="40" t="s">
        <v>518</v>
      </c>
      <c r="F24" s="40" t="s">
        <v>518</v>
      </c>
      <c r="G24" s="40" t="s">
        <v>518</v>
      </c>
      <c r="H24" s="40" t="s">
        <v>518</v>
      </c>
      <c r="I24" s="40" t="s">
        <v>518</v>
      </c>
      <c r="J24" s="40" t="s">
        <v>518</v>
      </c>
      <c r="K24" s="40" t="s">
        <v>518</v>
      </c>
      <c r="L24" s="39">
        <f>COUNTIF(B24:K24,1)</f>
        <v>0</v>
      </c>
      <c r="M24" s="40">
        <f>COUNTIF(B24:K24,0)</f>
        <v>0</v>
      </c>
      <c r="N24" s="46">
        <v>202</v>
      </c>
    </row>
    <row r="25" spans="1:14" s="38" customFormat="1" ht="27" customHeight="1" x14ac:dyDescent="0.4">
      <c r="A25" s="38" t="s">
        <v>182</v>
      </c>
      <c r="L25" s="21"/>
      <c r="N25" s="44"/>
    </row>
    <row r="26" spans="1:14" ht="105" x14ac:dyDescent="0.35">
      <c r="A26" s="40" t="s">
        <v>13</v>
      </c>
      <c r="B26" s="40" t="s">
        <v>528</v>
      </c>
      <c r="C26" s="40" t="s">
        <v>528</v>
      </c>
      <c r="D26" s="40" t="s">
        <v>528</v>
      </c>
      <c r="E26" s="40" t="s">
        <v>528</v>
      </c>
      <c r="F26" s="40" t="s">
        <v>528</v>
      </c>
      <c r="G26" s="40" t="s">
        <v>529</v>
      </c>
      <c r="H26" s="40" t="s">
        <v>529</v>
      </c>
      <c r="I26" s="40" t="s">
        <v>529</v>
      </c>
      <c r="J26" s="40" t="s">
        <v>529</v>
      </c>
      <c r="K26" s="40" t="s">
        <v>530</v>
      </c>
      <c r="L26" s="39"/>
    </row>
    <row r="27" spans="1:14" ht="27" customHeight="1" x14ac:dyDescent="0.35">
      <c r="A27" s="40" t="s">
        <v>14</v>
      </c>
      <c r="B27" s="40">
        <v>1</v>
      </c>
      <c r="C27" s="40">
        <v>1</v>
      </c>
      <c r="D27" s="40">
        <v>1</v>
      </c>
      <c r="E27" s="40">
        <v>1</v>
      </c>
      <c r="F27" s="40">
        <v>1</v>
      </c>
      <c r="G27" s="40">
        <v>1</v>
      </c>
      <c r="H27" s="40">
        <v>1</v>
      </c>
      <c r="I27" s="40">
        <v>1</v>
      </c>
      <c r="J27" s="40">
        <v>1</v>
      </c>
      <c r="K27" s="40">
        <v>0.75</v>
      </c>
      <c r="L27" s="39">
        <f>COUNTIF(B27:K27,1)</f>
        <v>9</v>
      </c>
      <c r="M27" s="40">
        <f>COUNTIF(B27:K27,0)</f>
        <v>0</v>
      </c>
      <c r="N27" s="46">
        <v>202</v>
      </c>
    </row>
    <row r="28" spans="1:14" s="38" customFormat="1" ht="27" customHeight="1" x14ac:dyDescent="0.4">
      <c r="A28" s="38" t="s">
        <v>183</v>
      </c>
      <c r="L28" s="21"/>
      <c r="N28" s="44"/>
    </row>
    <row r="29" spans="1:14" x14ac:dyDescent="0.35">
      <c r="A29" s="40" t="s">
        <v>15</v>
      </c>
      <c r="B29" s="40" t="s">
        <v>531</v>
      </c>
      <c r="C29" s="40" t="s">
        <v>531</v>
      </c>
      <c r="D29" s="40" t="s">
        <v>531</v>
      </c>
      <c r="E29" s="40" t="s">
        <v>531</v>
      </c>
      <c r="F29" s="40" t="s">
        <v>531</v>
      </c>
      <c r="G29" s="40" t="s">
        <v>531</v>
      </c>
      <c r="H29" s="40" t="s">
        <v>531</v>
      </c>
      <c r="I29" s="40" t="s">
        <v>531</v>
      </c>
      <c r="J29" s="40" t="s">
        <v>531</v>
      </c>
      <c r="K29" s="40" t="s">
        <v>531</v>
      </c>
      <c r="L29" s="39"/>
    </row>
    <row r="30" spans="1:14" ht="27" customHeight="1" x14ac:dyDescent="0.35">
      <c r="A30" s="40" t="s">
        <v>16</v>
      </c>
      <c r="B30" s="40">
        <v>1</v>
      </c>
      <c r="C30" s="40">
        <v>1</v>
      </c>
      <c r="D30" s="40">
        <v>1</v>
      </c>
      <c r="E30" s="40">
        <v>1</v>
      </c>
      <c r="F30" s="40">
        <v>1</v>
      </c>
      <c r="G30" s="40">
        <v>1</v>
      </c>
      <c r="H30" s="40">
        <v>1</v>
      </c>
      <c r="I30" s="40">
        <v>1</v>
      </c>
      <c r="J30" s="40">
        <v>1</v>
      </c>
      <c r="K30" s="40">
        <v>1</v>
      </c>
      <c r="L30" s="39">
        <f>COUNTIF(B30:K30,1)</f>
        <v>10</v>
      </c>
      <c r="M30" s="40">
        <f>COUNTIF(B30:K30,0)</f>
        <v>0</v>
      </c>
      <c r="N30" s="46">
        <v>201</v>
      </c>
    </row>
    <row r="31" spans="1:14" s="38" customFormat="1" ht="27" customHeight="1" x14ac:dyDescent="0.4">
      <c r="A31" s="38" t="s">
        <v>184</v>
      </c>
      <c r="L31" s="21"/>
      <c r="N31" s="44"/>
    </row>
    <row r="32" spans="1:14" ht="87.5" x14ac:dyDescent="0.35">
      <c r="A32" s="40" t="s">
        <v>17</v>
      </c>
      <c r="B32" s="40" t="s">
        <v>532</v>
      </c>
      <c r="C32" s="40" t="s">
        <v>532</v>
      </c>
      <c r="D32" s="40" t="s">
        <v>533</v>
      </c>
      <c r="E32" s="40" t="s">
        <v>532</v>
      </c>
      <c r="F32" s="40" t="s">
        <v>532</v>
      </c>
      <c r="G32" s="40" t="s">
        <v>532</v>
      </c>
      <c r="H32" s="40" t="s">
        <v>532</v>
      </c>
      <c r="I32" s="40" t="s">
        <v>532</v>
      </c>
      <c r="J32" s="40" t="s">
        <v>532</v>
      </c>
      <c r="K32" s="40" t="s">
        <v>532</v>
      </c>
      <c r="L32" s="39"/>
    </row>
    <row r="33" spans="1:14" ht="27" customHeight="1" x14ac:dyDescent="0.35">
      <c r="A33" s="40" t="s">
        <v>18</v>
      </c>
      <c r="B33" s="40">
        <v>1</v>
      </c>
      <c r="C33" s="40">
        <v>1</v>
      </c>
      <c r="D33" s="40">
        <v>1</v>
      </c>
      <c r="E33" s="40">
        <v>1</v>
      </c>
      <c r="F33" s="40">
        <v>1</v>
      </c>
      <c r="G33" s="40">
        <v>1</v>
      </c>
      <c r="H33" s="40">
        <v>1</v>
      </c>
      <c r="I33" s="40">
        <v>1</v>
      </c>
      <c r="J33" s="40">
        <v>1</v>
      </c>
      <c r="K33" s="40">
        <v>1</v>
      </c>
      <c r="L33" s="39">
        <f>COUNTIF(B33:K33,1)</f>
        <v>10</v>
      </c>
      <c r="M33" s="40">
        <f>COUNTIF(B33:K33,0)</f>
        <v>0</v>
      </c>
      <c r="N33" s="46">
        <v>201</v>
      </c>
    </row>
    <row r="34" spans="1:14" s="38" customFormat="1" ht="27" customHeight="1" x14ac:dyDescent="0.4">
      <c r="A34" s="38" t="s">
        <v>113</v>
      </c>
      <c r="L34" s="21"/>
      <c r="N34" s="44"/>
    </row>
    <row r="35" spans="1:14" ht="35" x14ac:dyDescent="0.35">
      <c r="A35" s="40" t="s">
        <v>145</v>
      </c>
      <c r="B35" s="40" t="s">
        <v>534</v>
      </c>
      <c r="C35" s="40" t="s">
        <v>534</v>
      </c>
      <c r="D35" s="40" t="s">
        <v>534</v>
      </c>
      <c r="E35" s="40" t="s">
        <v>534</v>
      </c>
      <c r="F35" s="40" t="s">
        <v>534</v>
      </c>
      <c r="G35" s="40" t="s">
        <v>534</v>
      </c>
      <c r="H35" s="40" t="s">
        <v>534</v>
      </c>
      <c r="I35" s="40" t="s">
        <v>534</v>
      </c>
      <c r="J35" s="40" t="s">
        <v>534</v>
      </c>
      <c r="K35" s="40" t="s">
        <v>534</v>
      </c>
      <c r="L35" s="39"/>
    </row>
    <row r="36" spans="1:14" ht="27" customHeight="1" x14ac:dyDescent="0.35">
      <c r="A36" s="40" t="s">
        <v>146</v>
      </c>
      <c r="B36" s="40">
        <v>1</v>
      </c>
      <c r="C36" s="40">
        <v>1</v>
      </c>
      <c r="D36" s="40">
        <v>1</v>
      </c>
      <c r="E36" s="40">
        <v>1</v>
      </c>
      <c r="F36" s="40">
        <v>1</v>
      </c>
      <c r="G36" s="40">
        <v>1</v>
      </c>
      <c r="H36" s="40">
        <v>1</v>
      </c>
      <c r="I36" s="40">
        <v>1</v>
      </c>
      <c r="J36" s="40">
        <v>1</v>
      </c>
      <c r="K36" s="40">
        <v>1</v>
      </c>
      <c r="L36" s="39">
        <f>COUNTIF(B36:K36,1)</f>
        <v>10</v>
      </c>
      <c r="M36" s="40">
        <f>COUNTIF(B36:K36,0)</f>
        <v>0</v>
      </c>
      <c r="N36" s="46">
        <v>212</v>
      </c>
    </row>
    <row r="37" spans="1:14" s="38" customFormat="1" ht="27" customHeight="1" x14ac:dyDescent="0.4">
      <c r="A37" s="38" t="s">
        <v>125</v>
      </c>
      <c r="L37" s="21"/>
      <c r="N37" s="44"/>
    </row>
    <row r="38" spans="1:14" ht="35" x14ac:dyDescent="0.35">
      <c r="A38" s="40" t="s">
        <v>147</v>
      </c>
      <c r="B38" s="40" t="s">
        <v>535</v>
      </c>
      <c r="C38" s="40" t="s">
        <v>535</v>
      </c>
      <c r="D38" s="40" t="s">
        <v>535</v>
      </c>
      <c r="E38" s="40" t="s">
        <v>535</v>
      </c>
      <c r="F38" s="40" t="s">
        <v>536</v>
      </c>
      <c r="G38" s="40" t="s">
        <v>535</v>
      </c>
      <c r="H38" s="40" t="s">
        <v>536</v>
      </c>
      <c r="I38" s="40" t="s">
        <v>536</v>
      </c>
      <c r="J38" s="40" t="s">
        <v>536</v>
      </c>
      <c r="K38" s="40" t="s">
        <v>536</v>
      </c>
      <c r="L38" s="39"/>
    </row>
    <row r="39" spans="1:14" ht="27" customHeight="1" x14ac:dyDescent="0.35">
      <c r="A39" s="40" t="s">
        <v>148</v>
      </c>
      <c r="B39" s="40" t="s">
        <v>518</v>
      </c>
      <c r="C39" s="40" t="s">
        <v>518</v>
      </c>
      <c r="D39" s="40" t="s">
        <v>518</v>
      </c>
      <c r="E39" s="40" t="s">
        <v>518</v>
      </c>
      <c r="F39" s="40">
        <v>0</v>
      </c>
      <c r="G39" s="40" t="s">
        <v>518</v>
      </c>
      <c r="H39" s="40">
        <v>0</v>
      </c>
      <c r="I39" s="40">
        <v>0</v>
      </c>
      <c r="J39" s="40">
        <v>0</v>
      </c>
      <c r="K39" s="40">
        <v>0</v>
      </c>
      <c r="L39" s="39">
        <f>COUNTIF(B39:K39,1)</f>
        <v>0</v>
      </c>
      <c r="M39" s="40">
        <f>COUNTIF(B39:K39,0)</f>
        <v>5</v>
      </c>
      <c r="N39" s="46">
        <v>212</v>
      </c>
    </row>
    <row r="40" spans="1:14" s="38" customFormat="1" ht="27" customHeight="1" x14ac:dyDescent="0.4">
      <c r="A40" s="38" t="s">
        <v>185</v>
      </c>
      <c r="L40" s="21"/>
      <c r="N40" s="44"/>
    </row>
    <row r="41" spans="1:14" x14ac:dyDescent="0.35">
      <c r="A41" s="40" t="s">
        <v>19</v>
      </c>
      <c r="B41" s="40" t="s">
        <v>537</v>
      </c>
      <c r="C41" s="40" t="s">
        <v>537</v>
      </c>
      <c r="D41" s="40" t="s">
        <v>537</v>
      </c>
      <c r="E41" s="40" t="s">
        <v>537</v>
      </c>
      <c r="F41" s="40" t="s">
        <v>538</v>
      </c>
      <c r="G41" s="40" t="s">
        <v>539</v>
      </c>
      <c r="H41" s="40" t="s">
        <v>539</v>
      </c>
      <c r="I41" s="40" t="s">
        <v>539</v>
      </c>
      <c r="J41" s="40" t="s">
        <v>539</v>
      </c>
      <c r="K41" s="40" t="s">
        <v>538</v>
      </c>
      <c r="L41" s="39"/>
    </row>
    <row r="42" spans="1:14" ht="27" customHeight="1" x14ac:dyDescent="0.35">
      <c r="A42" s="40" t="s">
        <v>20</v>
      </c>
      <c r="B42" s="40">
        <v>1</v>
      </c>
      <c r="C42" s="40">
        <v>1</v>
      </c>
      <c r="D42" s="40">
        <v>1</v>
      </c>
      <c r="E42" s="40">
        <v>1</v>
      </c>
      <c r="F42" s="40">
        <v>0.5</v>
      </c>
      <c r="G42" s="40">
        <v>1</v>
      </c>
      <c r="H42" s="40">
        <v>1</v>
      </c>
      <c r="I42" s="40">
        <v>1</v>
      </c>
      <c r="J42" s="40">
        <v>1</v>
      </c>
      <c r="K42" s="40">
        <v>0.5</v>
      </c>
      <c r="L42" s="39">
        <f>COUNTIF(B42:K42,1)</f>
        <v>8</v>
      </c>
      <c r="M42" s="40">
        <f>COUNTIF(B42:K42,0)</f>
        <v>0</v>
      </c>
      <c r="N42" s="46">
        <v>201</v>
      </c>
    </row>
    <row r="43" spans="1:14" s="38" customFormat="1" ht="27" customHeight="1" x14ac:dyDescent="0.4">
      <c r="A43" s="38" t="s">
        <v>186</v>
      </c>
      <c r="L43" s="21"/>
      <c r="N43" s="44"/>
    </row>
    <row r="44" spans="1:14" x14ac:dyDescent="0.35">
      <c r="A44" s="40" t="s">
        <v>21</v>
      </c>
      <c r="B44" s="40" t="s">
        <v>540</v>
      </c>
      <c r="C44" s="40" t="s">
        <v>540</v>
      </c>
      <c r="D44" s="40" t="s">
        <v>540</v>
      </c>
      <c r="E44" s="40" t="s">
        <v>540</v>
      </c>
      <c r="F44" s="40" t="s">
        <v>540</v>
      </c>
      <c r="G44" s="40" t="s">
        <v>540</v>
      </c>
      <c r="H44" s="40" t="s">
        <v>540</v>
      </c>
      <c r="I44" s="40" t="s">
        <v>540</v>
      </c>
      <c r="J44" s="40" t="s">
        <v>540</v>
      </c>
      <c r="K44" s="40" t="s">
        <v>540</v>
      </c>
      <c r="L44" s="39"/>
    </row>
    <row r="45" spans="1:14" ht="27" customHeight="1" x14ac:dyDescent="0.35">
      <c r="A45" s="40" t="s">
        <v>22</v>
      </c>
      <c r="B45" s="40" t="s">
        <v>518</v>
      </c>
      <c r="C45" s="40" t="s">
        <v>518</v>
      </c>
      <c r="D45" s="40" t="s">
        <v>518</v>
      </c>
      <c r="E45" s="40" t="s">
        <v>518</v>
      </c>
      <c r="F45" s="40" t="s">
        <v>518</v>
      </c>
      <c r="G45" s="40" t="s">
        <v>518</v>
      </c>
      <c r="H45" s="40" t="s">
        <v>518</v>
      </c>
      <c r="I45" s="40" t="s">
        <v>518</v>
      </c>
      <c r="J45" s="40" t="s">
        <v>518</v>
      </c>
      <c r="K45" s="40" t="s">
        <v>518</v>
      </c>
      <c r="L45" s="39">
        <f>COUNTIF(B45:K45,1)</f>
        <v>0</v>
      </c>
      <c r="M45" s="40">
        <f>COUNTIF(B45:K45,0)</f>
        <v>0</v>
      </c>
      <c r="N45" s="46">
        <v>201</v>
      </c>
    </row>
    <row r="46" spans="1:14" s="38" customFormat="1" ht="27" customHeight="1" x14ac:dyDescent="0.4">
      <c r="A46" s="38" t="s">
        <v>187</v>
      </c>
      <c r="L46" s="21"/>
      <c r="N46" s="44"/>
    </row>
    <row r="47" spans="1:14" ht="175" x14ac:dyDescent="0.35">
      <c r="A47" s="40" t="s">
        <v>23</v>
      </c>
      <c r="B47" s="40" t="s">
        <v>541</v>
      </c>
      <c r="C47" s="40" t="s">
        <v>542</v>
      </c>
      <c r="D47" s="40" t="s">
        <v>543</v>
      </c>
      <c r="E47" s="40" t="s">
        <v>543</v>
      </c>
      <c r="F47" s="40" t="s">
        <v>543</v>
      </c>
      <c r="G47" s="40" t="s">
        <v>541</v>
      </c>
      <c r="H47" s="40" t="s">
        <v>541</v>
      </c>
      <c r="I47" s="40" t="s">
        <v>541</v>
      </c>
      <c r="J47" s="40" t="s">
        <v>541</v>
      </c>
      <c r="K47" s="40" t="s">
        <v>543</v>
      </c>
      <c r="L47" s="39"/>
    </row>
    <row r="48" spans="1:14" ht="27" customHeight="1" x14ac:dyDescent="0.35">
      <c r="A48" s="40" t="s">
        <v>24</v>
      </c>
      <c r="B48" s="40">
        <v>0.5</v>
      </c>
      <c r="C48" s="40">
        <v>0</v>
      </c>
      <c r="D48" s="40">
        <v>0</v>
      </c>
      <c r="E48" s="40">
        <v>0</v>
      </c>
      <c r="F48" s="40">
        <v>0</v>
      </c>
      <c r="G48" s="40">
        <v>0.5</v>
      </c>
      <c r="H48" s="40">
        <v>0.5</v>
      </c>
      <c r="I48" s="40">
        <v>0.5</v>
      </c>
      <c r="J48" s="40">
        <v>0.5</v>
      </c>
      <c r="K48" s="40">
        <v>0</v>
      </c>
      <c r="L48" s="39">
        <f>COUNTIF(B48:K48,1)</f>
        <v>0</v>
      </c>
      <c r="M48" s="40">
        <f>COUNTIF(B48:K48,0)</f>
        <v>5</v>
      </c>
      <c r="N48" s="46">
        <v>202</v>
      </c>
    </row>
    <row r="49" spans="1:14" s="38" customFormat="1" ht="27" customHeight="1" x14ac:dyDescent="0.4">
      <c r="A49" s="38" t="s">
        <v>188</v>
      </c>
      <c r="L49" s="21"/>
      <c r="N49" s="44"/>
    </row>
    <row r="50" spans="1:14" ht="35" x14ac:dyDescent="0.35">
      <c r="A50" s="40" t="s">
        <v>25</v>
      </c>
      <c r="B50" s="40" t="s">
        <v>544</v>
      </c>
      <c r="C50" s="40" t="s">
        <v>544</v>
      </c>
      <c r="D50" s="40" t="s">
        <v>544</v>
      </c>
      <c r="E50" s="40" t="s">
        <v>544</v>
      </c>
      <c r="F50" s="40" t="s">
        <v>544</v>
      </c>
      <c r="G50" s="40" t="s">
        <v>544</v>
      </c>
      <c r="H50" s="40" t="s">
        <v>544</v>
      </c>
      <c r="I50" s="40" t="s">
        <v>544</v>
      </c>
      <c r="J50" s="40" t="s">
        <v>544</v>
      </c>
      <c r="K50" s="40" t="s">
        <v>544</v>
      </c>
      <c r="L50" s="39"/>
    </row>
    <row r="51" spans="1:14" ht="27" customHeight="1" x14ac:dyDescent="0.35">
      <c r="A51" s="40" t="s">
        <v>26</v>
      </c>
      <c r="B51" s="40">
        <v>1</v>
      </c>
      <c r="C51" s="40">
        <v>1</v>
      </c>
      <c r="D51" s="40">
        <v>1</v>
      </c>
      <c r="E51" s="40">
        <v>1</v>
      </c>
      <c r="F51" s="40">
        <v>1</v>
      </c>
      <c r="G51" s="40">
        <v>1</v>
      </c>
      <c r="H51" s="40">
        <v>1</v>
      </c>
      <c r="I51" s="40">
        <v>1</v>
      </c>
      <c r="J51" s="40">
        <v>1</v>
      </c>
      <c r="K51" s="40">
        <v>1</v>
      </c>
      <c r="L51" s="39">
        <f>COUNTIF(B51:K51,1)</f>
        <v>10</v>
      </c>
      <c r="M51" s="40">
        <f>COUNTIF(B51:K51,0)</f>
        <v>0</v>
      </c>
      <c r="N51" s="46">
        <v>202</v>
      </c>
    </row>
    <row r="52" spans="1:14" s="38" customFormat="1" ht="27" customHeight="1" x14ac:dyDescent="0.4">
      <c r="A52" s="38" t="s">
        <v>189</v>
      </c>
      <c r="L52" s="21"/>
      <c r="N52" s="44"/>
    </row>
    <row r="53" spans="1:14" x14ac:dyDescent="0.35">
      <c r="A53" s="40" t="s">
        <v>27</v>
      </c>
      <c r="B53" s="40" t="s">
        <v>545</v>
      </c>
      <c r="C53" s="40" t="s">
        <v>545</v>
      </c>
      <c r="D53" s="40" t="s">
        <v>545</v>
      </c>
      <c r="E53" s="40" t="s">
        <v>545</v>
      </c>
      <c r="F53" s="40" t="s">
        <v>545</v>
      </c>
      <c r="G53" s="40" t="s">
        <v>545</v>
      </c>
      <c r="H53" s="40" t="s">
        <v>545</v>
      </c>
      <c r="I53" s="40" t="s">
        <v>545</v>
      </c>
      <c r="J53" s="40" t="s">
        <v>545</v>
      </c>
      <c r="K53" s="40" t="s">
        <v>545</v>
      </c>
      <c r="L53" s="39"/>
    </row>
    <row r="54" spans="1:14" ht="27" customHeight="1" x14ac:dyDescent="0.35">
      <c r="A54" s="40" t="s">
        <v>28</v>
      </c>
      <c r="B54" s="40">
        <v>1</v>
      </c>
      <c r="C54" s="40">
        <v>1</v>
      </c>
      <c r="D54" s="40">
        <v>1</v>
      </c>
      <c r="E54" s="40">
        <v>1</v>
      </c>
      <c r="F54" s="40">
        <v>1</v>
      </c>
      <c r="G54" s="40">
        <v>1</v>
      </c>
      <c r="H54" s="40">
        <v>1</v>
      </c>
      <c r="I54" s="40">
        <v>1</v>
      </c>
      <c r="J54" s="40">
        <v>1</v>
      </c>
      <c r="K54" s="40">
        <v>1</v>
      </c>
      <c r="L54" s="39">
        <f>COUNTIF(B54:K54,1)</f>
        <v>10</v>
      </c>
      <c r="M54" s="40">
        <f>COUNTIF(B54:K54,0)</f>
        <v>0</v>
      </c>
      <c r="N54" s="46">
        <v>202</v>
      </c>
    </row>
    <row r="55" spans="1:14" s="38" customFormat="1" ht="27" customHeight="1" x14ac:dyDescent="0.4">
      <c r="A55" s="38" t="s">
        <v>128</v>
      </c>
      <c r="L55" s="21"/>
      <c r="N55" s="44"/>
    </row>
    <row r="56" spans="1:14" ht="52.5" x14ac:dyDescent="0.35">
      <c r="A56" s="40" t="s">
        <v>149</v>
      </c>
      <c r="B56" s="40" t="s">
        <v>546</v>
      </c>
      <c r="C56" s="40" t="s">
        <v>546</v>
      </c>
      <c r="D56" s="40" t="s">
        <v>546</v>
      </c>
      <c r="E56" s="40" t="s">
        <v>547</v>
      </c>
      <c r="F56" s="40" t="s">
        <v>546</v>
      </c>
      <c r="G56" s="40" t="s">
        <v>546</v>
      </c>
      <c r="H56" s="40" t="s">
        <v>546</v>
      </c>
      <c r="I56" s="40" t="s">
        <v>546</v>
      </c>
      <c r="J56" s="40" t="s">
        <v>546</v>
      </c>
      <c r="K56" s="40" t="s">
        <v>546</v>
      </c>
      <c r="L56" s="39"/>
    </row>
    <row r="57" spans="1:14" ht="27" customHeight="1" x14ac:dyDescent="0.35">
      <c r="A57" s="40" t="s">
        <v>150</v>
      </c>
      <c r="B57" s="40">
        <v>1</v>
      </c>
      <c r="C57" s="40">
        <v>1</v>
      </c>
      <c r="D57" s="40">
        <v>1</v>
      </c>
      <c r="E57" s="40">
        <v>0</v>
      </c>
      <c r="F57" s="40">
        <v>1</v>
      </c>
      <c r="G57" s="40">
        <v>1</v>
      </c>
      <c r="H57" s="40">
        <v>1</v>
      </c>
      <c r="I57" s="40">
        <v>1</v>
      </c>
      <c r="J57" s="40">
        <v>1</v>
      </c>
      <c r="K57" s="40">
        <v>1</v>
      </c>
      <c r="L57" s="39">
        <f>COUNTIF(B57:K57,1)</f>
        <v>9</v>
      </c>
      <c r="M57" s="40">
        <f>COUNTIF(B57:K57,0)</f>
        <v>1</v>
      </c>
      <c r="N57" s="46">
        <v>212</v>
      </c>
    </row>
    <row r="58" spans="1:14" s="38" customFormat="1" ht="27" customHeight="1" x14ac:dyDescent="0.4">
      <c r="A58" s="38" t="s">
        <v>190</v>
      </c>
      <c r="L58" s="21"/>
      <c r="N58" s="44"/>
    </row>
    <row r="59" spans="1:14" ht="52.5" x14ac:dyDescent="0.35">
      <c r="A59" s="40" t="s">
        <v>151</v>
      </c>
      <c r="B59" s="40" t="s">
        <v>548</v>
      </c>
      <c r="C59" s="40" t="s">
        <v>548</v>
      </c>
      <c r="D59" s="40" t="s">
        <v>548</v>
      </c>
      <c r="E59" s="40" t="s">
        <v>548</v>
      </c>
      <c r="F59" s="40" t="s">
        <v>548</v>
      </c>
      <c r="G59" s="40" t="s">
        <v>548</v>
      </c>
      <c r="H59" s="40" t="s">
        <v>548</v>
      </c>
      <c r="I59" s="40" t="s">
        <v>548</v>
      </c>
      <c r="J59" s="40" t="s">
        <v>548</v>
      </c>
      <c r="K59" s="40" t="s">
        <v>548</v>
      </c>
      <c r="L59" s="39"/>
    </row>
    <row r="60" spans="1:14" ht="27" customHeight="1" x14ac:dyDescent="0.35">
      <c r="A60" s="40" t="s">
        <v>152</v>
      </c>
      <c r="B60" s="40">
        <v>0.5</v>
      </c>
      <c r="C60" s="40">
        <v>0.5</v>
      </c>
      <c r="D60" s="40">
        <v>0.5</v>
      </c>
      <c r="E60" s="40">
        <v>0.5</v>
      </c>
      <c r="F60" s="40">
        <v>0.5</v>
      </c>
      <c r="G60" s="40">
        <v>0.5</v>
      </c>
      <c r="H60" s="40">
        <v>0.5</v>
      </c>
      <c r="I60" s="40">
        <v>0.5</v>
      </c>
      <c r="J60" s="40">
        <v>0.5</v>
      </c>
      <c r="K60" s="40">
        <v>0.5</v>
      </c>
      <c r="L60" s="39">
        <f>COUNTIF(B60:K60,1)</f>
        <v>0</v>
      </c>
      <c r="M60" s="40">
        <f>COUNTIF(B60:K60,0)</f>
        <v>0</v>
      </c>
      <c r="N60" s="46">
        <v>212</v>
      </c>
    </row>
    <row r="61" spans="1:14" s="38" customFormat="1" ht="27" customHeight="1" x14ac:dyDescent="0.4">
      <c r="A61" s="38" t="s">
        <v>130</v>
      </c>
      <c r="L61" s="21"/>
      <c r="N61" s="44"/>
    </row>
    <row r="62" spans="1:14" ht="52.5" x14ac:dyDescent="0.35">
      <c r="A62" s="40" t="s">
        <v>153</v>
      </c>
      <c r="B62" s="40" t="s">
        <v>549</v>
      </c>
      <c r="C62" s="40" t="s">
        <v>549</v>
      </c>
      <c r="D62" s="40" t="s">
        <v>549</v>
      </c>
      <c r="E62" s="40" t="s">
        <v>549</v>
      </c>
      <c r="F62" s="40" t="s">
        <v>549</v>
      </c>
      <c r="G62" s="40" t="s">
        <v>549</v>
      </c>
      <c r="H62" s="40" t="s">
        <v>549</v>
      </c>
      <c r="I62" s="40" t="s">
        <v>549</v>
      </c>
      <c r="J62" s="40" t="s">
        <v>549</v>
      </c>
      <c r="K62" s="40" t="s">
        <v>549</v>
      </c>
      <c r="L62" s="39"/>
    </row>
    <row r="63" spans="1:14" ht="27" customHeight="1" x14ac:dyDescent="0.35">
      <c r="A63" s="40" t="s">
        <v>154</v>
      </c>
      <c r="B63" s="40">
        <v>1</v>
      </c>
      <c r="C63" s="40">
        <v>1</v>
      </c>
      <c r="D63" s="40">
        <v>1</v>
      </c>
      <c r="E63" s="40">
        <v>1</v>
      </c>
      <c r="F63" s="40">
        <v>1</v>
      </c>
      <c r="G63" s="40">
        <v>1</v>
      </c>
      <c r="H63" s="40">
        <v>1</v>
      </c>
      <c r="I63" s="40">
        <v>1</v>
      </c>
      <c r="J63" s="40">
        <v>1</v>
      </c>
      <c r="K63" s="40">
        <v>1</v>
      </c>
      <c r="L63" s="39">
        <f>COUNTIF(B63:K63,1)</f>
        <v>10</v>
      </c>
      <c r="M63" s="40">
        <f>COUNTIF(B63:K63,0)</f>
        <v>0</v>
      </c>
      <c r="N63" s="46">
        <v>212</v>
      </c>
    </row>
    <row r="64" spans="1:14" s="38" customFormat="1" ht="27" customHeight="1" x14ac:dyDescent="0.4">
      <c r="A64" s="78" t="s">
        <v>131</v>
      </c>
      <c r="B64" s="78"/>
      <c r="L64" s="21"/>
      <c r="N64" s="44"/>
    </row>
    <row r="65" spans="1:14" x14ac:dyDescent="0.35">
      <c r="A65" s="40" t="s">
        <v>155</v>
      </c>
      <c r="B65" s="40" t="s">
        <v>550</v>
      </c>
      <c r="C65" s="40" t="s">
        <v>550</v>
      </c>
      <c r="D65" s="40" t="s">
        <v>550</v>
      </c>
      <c r="E65" s="40" t="s">
        <v>550</v>
      </c>
      <c r="F65" s="40" t="s">
        <v>550</v>
      </c>
      <c r="G65" s="40" t="s">
        <v>550</v>
      </c>
      <c r="H65" s="40" t="s">
        <v>550</v>
      </c>
      <c r="I65" s="40" t="s">
        <v>550</v>
      </c>
      <c r="J65" s="40" t="s">
        <v>550</v>
      </c>
      <c r="K65" s="40" t="s">
        <v>550</v>
      </c>
      <c r="L65" s="39"/>
    </row>
    <row r="66" spans="1:14" ht="27" customHeight="1" x14ac:dyDescent="0.35">
      <c r="A66" s="40" t="s">
        <v>156</v>
      </c>
      <c r="B66" s="40" t="s">
        <v>518</v>
      </c>
      <c r="C66" s="40" t="s">
        <v>518</v>
      </c>
      <c r="D66" s="40" t="s">
        <v>518</v>
      </c>
      <c r="E66" s="40" t="s">
        <v>518</v>
      </c>
      <c r="F66" s="40" t="s">
        <v>518</v>
      </c>
      <c r="G66" s="40" t="s">
        <v>518</v>
      </c>
      <c r="H66" s="40" t="s">
        <v>518</v>
      </c>
      <c r="I66" s="40" t="s">
        <v>518</v>
      </c>
      <c r="J66" s="40" t="s">
        <v>518</v>
      </c>
      <c r="K66" s="40" t="s">
        <v>518</v>
      </c>
      <c r="L66" s="39">
        <f>COUNTIF(B66:K66,1)</f>
        <v>0</v>
      </c>
      <c r="M66" s="40">
        <f>COUNTIF(B66:K66,0)</f>
        <v>0</v>
      </c>
      <c r="N66" s="46">
        <v>212</v>
      </c>
    </row>
    <row r="67" spans="1:14" s="38" customFormat="1" ht="27" customHeight="1" x14ac:dyDescent="0.4">
      <c r="A67" s="38" t="s">
        <v>169</v>
      </c>
      <c r="L67" s="21"/>
      <c r="N67" s="44"/>
    </row>
    <row r="68" spans="1:14" ht="52.5" x14ac:dyDescent="0.35">
      <c r="A68" s="40" t="s">
        <v>29</v>
      </c>
      <c r="B68" s="40" t="s">
        <v>551</v>
      </c>
      <c r="C68" s="40" t="s">
        <v>551</v>
      </c>
      <c r="D68" s="40" t="s">
        <v>552</v>
      </c>
      <c r="E68" s="40" t="s">
        <v>552</v>
      </c>
      <c r="F68" s="40" t="s">
        <v>551</v>
      </c>
      <c r="G68" s="40" t="s">
        <v>551</v>
      </c>
      <c r="H68" s="40" t="s">
        <v>551</v>
      </c>
      <c r="I68" s="40" t="s">
        <v>551</v>
      </c>
      <c r="J68" s="40" t="s">
        <v>551</v>
      </c>
      <c r="K68" s="40" t="s">
        <v>551</v>
      </c>
      <c r="L68" s="39"/>
    </row>
    <row r="69" spans="1:14" ht="27" customHeight="1" x14ac:dyDescent="0.35">
      <c r="A69" s="40" t="s">
        <v>30</v>
      </c>
      <c r="B69" s="40">
        <v>1</v>
      </c>
      <c r="C69" s="40">
        <v>1</v>
      </c>
      <c r="D69" s="40">
        <v>0.5</v>
      </c>
      <c r="E69" s="40">
        <v>0.5</v>
      </c>
      <c r="F69" s="40">
        <v>1</v>
      </c>
      <c r="G69" s="40">
        <v>1</v>
      </c>
      <c r="H69" s="40">
        <v>1</v>
      </c>
      <c r="I69" s="40">
        <v>1</v>
      </c>
      <c r="J69" s="40">
        <v>1</v>
      </c>
      <c r="K69" s="40">
        <v>1</v>
      </c>
      <c r="L69" s="39">
        <f>COUNTIF(B69:K69,1)</f>
        <v>8</v>
      </c>
      <c r="M69" s="40">
        <f>COUNTIF(B69:K69,0)</f>
        <v>0</v>
      </c>
      <c r="N69" s="46">
        <v>201</v>
      </c>
    </row>
    <row r="70" spans="1:14" s="38" customFormat="1" ht="27" customHeight="1" x14ac:dyDescent="0.4">
      <c r="A70" s="38" t="s">
        <v>191</v>
      </c>
      <c r="L70" s="21"/>
      <c r="N70" s="44"/>
    </row>
    <row r="71" spans="1:14" x14ac:dyDescent="0.35">
      <c r="A71" s="40" t="s">
        <v>31</v>
      </c>
      <c r="B71" s="40" t="s">
        <v>553</v>
      </c>
      <c r="C71" s="40" t="s">
        <v>553</v>
      </c>
      <c r="D71" s="40" t="s">
        <v>553</v>
      </c>
      <c r="E71" s="40" t="s">
        <v>553</v>
      </c>
      <c r="F71" s="40" t="s">
        <v>553</v>
      </c>
      <c r="G71" s="40" t="s">
        <v>553</v>
      </c>
      <c r="H71" s="40" t="s">
        <v>553</v>
      </c>
      <c r="I71" s="40" t="s">
        <v>553</v>
      </c>
      <c r="J71" s="40" t="s">
        <v>553</v>
      </c>
      <c r="K71" s="40" t="s">
        <v>553</v>
      </c>
      <c r="L71" s="39"/>
    </row>
    <row r="72" spans="1:14" ht="27" customHeight="1" x14ac:dyDescent="0.35">
      <c r="A72" s="40" t="s">
        <v>32</v>
      </c>
      <c r="B72" s="40">
        <v>1</v>
      </c>
      <c r="C72" s="40">
        <v>1</v>
      </c>
      <c r="D72" s="40">
        <v>1</v>
      </c>
      <c r="E72" s="40">
        <v>1</v>
      </c>
      <c r="F72" s="40">
        <v>1</v>
      </c>
      <c r="G72" s="40">
        <v>1</v>
      </c>
      <c r="H72" s="40">
        <v>1</v>
      </c>
      <c r="I72" s="40">
        <v>1</v>
      </c>
      <c r="J72" s="40">
        <v>1</v>
      </c>
      <c r="K72" s="40">
        <v>1</v>
      </c>
      <c r="L72" s="39">
        <f>COUNTIF(B72:K72,1)</f>
        <v>10</v>
      </c>
      <c r="M72" s="40">
        <f>COUNTIF(B72:K72,0)</f>
        <v>0</v>
      </c>
      <c r="N72" s="46">
        <v>201</v>
      </c>
    </row>
    <row r="73" spans="1:14" s="38" customFormat="1" ht="27" customHeight="1" x14ac:dyDescent="0.4">
      <c r="A73" s="38" t="s">
        <v>135</v>
      </c>
      <c r="L73" s="21"/>
      <c r="N73" s="44"/>
    </row>
    <row r="74" spans="1:14" x14ac:dyDescent="0.35">
      <c r="A74" s="40" t="s">
        <v>157</v>
      </c>
      <c r="B74" s="40" t="s">
        <v>554</v>
      </c>
      <c r="C74" s="40" t="s">
        <v>554</v>
      </c>
      <c r="D74" s="40" t="s">
        <v>554</v>
      </c>
      <c r="E74" s="40" t="s">
        <v>554</v>
      </c>
      <c r="F74" s="40" t="s">
        <v>554</v>
      </c>
      <c r="G74" s="40" t="s">
        <v>554</v>
      </c>
      <c r="H74" s="40" t="s">
        <v>554</v>
      </c>
      <c r="I74" s="40" t="s">
        <v>554</v>
      </c>
      <c r="J74" s="40" t="s">
        <v>554</v>
      </c>
      <c r="K74" s="40" t="s">
        <v>554</v>
      </c>
      <c r="L74" s="39"/>
    </row>
    <row r="75" spans="1:14" ht="27" customHeight="1" x14ac:dyDescent="0.35">
      <c r="A75" s="40" t="s">
        <v>158</v>
      </c>
      <c r="B75" s="40" t="s">
        <v>518</v>
      </c>
      <c r="C75" s="40" t="s">
        <v>518</v>
      </c>
      <c r="D75" s="40" t="s">
        <v>518</v>
      </c>
      <c r="E75" s="40" t="s">
        <v>518</v>
      </c>
      <c r="F75" s="40" t="s">
        <v>518</v>
      </c>
      <c r="G75" s="40" t="s">
        <v>518</v>
      </c>
      <c r="H75" s="40" t="s">
        <v>518</v>
      </c>
      <c r="I75" s="40" t="s">
        <v>518</v>
      </c>
      <c r="J75" s="40" t="s">
        <v>518</v>
      </c>
      <c r="K75" s="40" t="s">
        <v>518</v>
      </c>
      <c r="L75" s="39">
        <f>COUNTIF(B75:K75,1)</f>
        <v>0</v>
      </c>
      <c r="M75" s="40">
        <f>COUNTIF(B75:K75,0)</f>
        <v>0</v>
      </c>
      <c r="N75" s="46">
        <v>211</v>
      </c>
    </row>
    <row r="76" spans="1:14" s="38" customFormat="1" ht="27" customHeight="1" x14ac:dyDescent="0.4">
      <c r="A76" s="38" t="s">
        <v>192</v>
      </c>
      <c r="L76" s="21"/>
      <c r="N76" s="44"/>
    </row>
    <row r="77" spans="1:14" x14ac:dyDescent="0.35">
      <c r="A77" s="40" t="s">
        <v>33</v>
      </c>
      <c r="B77" s="40" t="s">
        <v>555</v>
      </c>
      <c r="C77" s="40" t="s">
        <v>555</v>
      </c>
      <c r="D77" s="40" t="s">
        <v>555</v>
      </c>
      <c r="E77" s="40" t="s">
        <v>555</v>
      </c>
      <c r="F77" s="40" t="s">
        <v>555</v>
      </c>
      <c r="G77" s="40" t="s">
        <v>555</v>
      </c>
      <c r="H77" s="40" t="s">
        <v>555</v>
      </c>
      <c r="I77" s="40" t="s">
        <v>555</v>
      </c>
      <c r="J77" s="40" t="s">
        <v>555</v>
      </c>
      <c r="K77" s="40" t="s">
        <v>555</v>
      </c>
      <c r="L77" s="39"/>
    </row>
    <row r="78" spans="1:14" ht="27" customHeight="1" x14ac:dyDescent="0.35">
      <c r="A78" s="40" t="s">
        <v>34</v>
      </c>
      <c r="B78" s="40">
        <v>1</v>
      </c>
      <c r="C78" s="40">
        <v>1</v>
      </c>
      <c r="D78" s="40">
        <v>1</v>
      </c>
      <c r="E78" s="40">
        <v>1</v>
      </c>
      <c r="F78" s="40">
        <v>1</v>
      </c>
      <c r="G78" s="40">
        <v>1</v>
      </c>
      <c r="H78" s="40">
        <v>1</v>
      </c>
      <c r="I78" s="40">
        <v>1</v>
      </c>
      <c r="J78" s="40">
        <v>1</v>
      </c>
      <c r="K78" s="40">
        <v>1</v>
      </c>
      <c r="L78" s="39">
        <f>COUNTIF(B78:K78,1)</f>
        <v>10</v>
      </c>
      <c r="M78" s="40">
        <f>COUNTIF(B78:K78,0)</f>
        <v>0</v>
      </c>
      <c r="N78" s="46">
        <v>201</v>
      </c>
    </row>
    <row r="79" spans="1:14" s="38" customFormat="1" ht="27" customHeight="1" x14ac:dyDescent="0.4">
      <c r="A79" s="38" t="s">
        <v>450</v>
      </c>
      <c r="L79" s="21"/>
      <c r="N79" s="44"/>
    </row>
    <row r="80" spans="1:14" x14ac:dyDescent="0.35">
      <c r="A80" s="40" t="s">
        <v>35</v>
      </c>
      <c r="B80" s="40" t="s">
        <v>556</v>
      </c>
      <c r="C80" s="40" t="s">
        <v>556</v>
      </c>
      <c r="D80" s="40" t="s">
        <v>556</v>
      </c>
      <c r="E80" s="40" t="s">
        <v>556</v>
      </c>
      <c r="F80" s="40" t="s">
        <v>556</v>
      </c>
      <c r="G80" s="40" t="s">
        <v>556</v>
      </c>
      <c r="H80" s="40" t="s">
        <v>556</v>
      </c>
      <c r="I80" s="40" t="s">
        <v>556</v>
      </c>
      <c r="J80" s="40" t="s">
        <v>556</v>
      </c>
      <c r="K80" s="40" t="s">
        <v>556</v>
      </c>
      <c r="L80" s="39"/>
    </row>
    <row r="81" spans="1:14" ht="27" customHeight="1" x14ac:dyDescent="0.35">
      <c r="A81" s="40" t="s">
        <v>36</v>
      </c>
      <c r="B81" s="40" t="s">
        <v>518</v>
      </c>
      <c r="C81" s="40" t="s">
        <v>518</v>
      </c>
      <c r="D81" s="40" t="s">
        <v>518</v>
      </c>
      <c r="E81" s="40" t="s">
        <v>518</v>
      </c>
      <c r="F81" s="40" t="s">
        <v>518</v>
      </c>
      <c r="G81" s="40" t="s">
        <v>518</v>
      </c>
      <c r="H81" s="40" t="s">
        <v>518</v>
      </c>
      <c r="I81" s="40" t="s">
        <v>518</v>
      </c>
      <c r="J81" s="40" t="s">
        <v>518</v>
      </c>
      <c r="K81" s="40" t="s">
        <v>518</v>
      </c>
      <c r="L81" s="39">
        <f>COUNTIF(B81:K81,1)</f>
        <v>0</v>
      </c>
      <c r="M81" s="40">
        <f>COUNTIF(B81:K81,0)</f>
        <v>0</v>
      </c>
      <c r="N81" s="46">
        <v>201</v>
      </c>
    </row>
    <row r="82" spans="1:14" s="38" customFormat="1" ht="27" customHeight="1" x14ac:dyDescent="0.4">
      <c r="A82" s="78" t="s">
        <v>451</v>
      </c>
      <c r="B82" s="79"/>
      <c r="L82" s="21"/>
      <c r="N82" s="44"/>
    </row>
    <row r="83" spans="1:14" ht="18.75" customHeight="1" x14ac:dyDescent="0.35">
      <c r="A83" s="40" t="s">
        <v>37</v>
      </c>
      <c r="B83" s="40" t="s">
        <v>557</v>
      </c>
      <c r="C83" s="40" t="s">
        <v>557</v>
      </c>
      <c r="D83" s="40" t="s">
        <v>557</v>
      </c>
      <c r="E83" s="40" t="s">
        <v>557</v>
      </c>
      <c r="F83" s="40" t="s">
        <v>557</v>
      </c>
      <c r="G83" s="40" t="s">
        <v>557</v>
      </c>
      <c r="H83" s="40" t="s">
        <v>557</v>
      </c>
      <c r="I83" s="40" t="s">
        <v>557</v>
      </c>
      <c r="J83" s="40" t="s">
        <v>557</v>
      </c>
      <c r="K83" s="40" t="s">
        <v>557</v>
      </c>
      <c r="L83" s="39"/>
    </row>
    <row r="84" spans="1:14" ht="27" customHeight="1" x14ac:dyDescent="0.35">
      <c r="A84" s="40" t="s">
        <v>38</v>
      </c>
      <c r="B84" s="40" t="s">
        <v>518</v>
      </c>
      <c r="C84" s="40" t="s">
        <v>518</v>
      </c>
      <c r="D84" s="40" t="s">
        <v>518</v>
      </c>
      <c r="E84" s="40" t="s">
        <v>518</v>
      </c>
      <c r="F84" s="40" t="s">
        <v>518</v>
      </c>
      <c r="G84" s="40" t="s">
        <v>518</v>
      </c>
      <c r="H84" s="40" t="s">
        <v>518</v>
      </c>
      <c r="I84" s="40" t="s">
        <v>518</v>
      </c>
      <c r="J84" s="40" t="s">
        <v>518</v>
      </c>
      <c r="K84" s="40" t="s">
        <v>518</v>
      </c>
      <c r="L84" s="39">
        <f>COUNTIF(B84:K84,1)</f>
        <v>0</v>
      </c>
      <c r="M84" s="40">
        <f>COUNTIF(B84:K84,0)</f>
        <v>0</v>
      </c>
      <c r="N84" s="46">
        <v>201</v>
      </c>
    </row>
    <row r="85" spans="1:14" s="38" customFormat="1" ht="27" customHeight="1" x14ac:dyDescent="0.4">
      <c r="A85" s="38" t="s">
        <v>193</v>
      </c>
      <c r="L85" s="21"/>
      <c r="N85" s="44"/>
    </row>
    <row r="86" spans="1:14" x14ac:dyDescent="0.35">
      <c r="A86" s="40" t="s">
        <v>39</v>
      </c>
      <c r="B86" s="40" t="s">
        <v>558</v>
      </c>
      <c r="C86" s="40" t="s">
        <v>558</v>
      </c>
      <c r="D86" s="40" t="s">
        <v>558</v>
      </c>
      <c r="E86" s="40" t="s">
        <v>558</v>
      </c>
      <c r="F86" s="40" t="s">
        <v>558</v>
      </c>
      <c r="G86" s="40" t="s">
        <v>558</v>
      </c>
      <c r="H86" s="40" t="s">
        <v>558</v>
      </c>
      <c r="I86" s="40" t="s">
        <v>558</v>
      </c>
      <c r="J86" s="40" t="s">
        <v>558</v>
      </c>
      <c r="K86" s="40" t="s">
        <v>558</v>
      </c>
      <c r="L86" s="39"/>
    </row>
    <row r="87" spans="1:14" ht="27" customHeight="1" x14ac:dyDescent="0.35">
      <c r="A87" s="40" t="s">
        <v>40</v>
      </c>
      <c r="B87" s="40">
        <v>1</v>
      </c>
      <c r="C87" s="40">
        <v>1</v>
      </c>
      <c r="D87" s="40">
        <v>1</v>
      </c>
      <c r="E87" s="40">
        <v>1</v>
      </c>
      <c r="F87" s="40">
        <v>1</v>
      </c>
      <c r="G87" s="40">
        <v>1</v>
      </c>
      <c r="H87" s="40">
        <v>1</v>
      </c>
      <c r="I87" s="40">
        <v>1</v>
      </c>
      <c r="J87" s="40">
        <v>1</v>
      </c>
      <c r="K87" s="40">
        <v>1</v>
      </c>
      <c r="L87" s="39">
        <f>COUNTIF(B87:K87,1)</f>
        <v>10</v>
      </c>
      <c r="M87" s="40">
        <f>COUNTIF(B87:K87,0)</f>
        <v>0</v>
      </c>
      <c r="N87" s="46">
        <v>201</v>
      </c>
    </row>
    <row r="88" spans="1:14" s="38" customFormat="1" ht="27" customHeight="1" x14ac:dyDescent="0.4">
      <c r="A88" s="38" t="s">
        <v>194</v>
      </c>
      <c r="L88" s="21"/>
      <c r="N88" s="44"/>
    </row>
    <row r="89" spans="1:14" ht="35" x14ac:dyDescent="0.35">
      <c r="A89" s="40" t="s">
        <v>41</v>
      </c>
      <c r="B89" s="40" t="s">
        <v>559</v>
      </c>
      <c r="C89" s="40" t="s">
        <v>560</v>
      </c>
      <c r="D89" s="40" t="s">
        <v>560</v>
      </c>
      <c r="E89" s="40" t="s">
        <v>560</v>
      </c>
      <c r="F89" s="40" t="s">
        <v>560</v>
      </c>
      <c r="G89" s="40" t="s">
        <v>560</v>
      </c>
      <c r="H89" s="40" t="s">
        <v>560</v>
      </c>
      <c r="I89" s="40" t="s">
        <v>560</v>
      </c>
      <c r="J89" s="40" t="s">
        <v>560</v>
      </c>
      <c r="K89" s="40" t="s">
        <v>560</v>
      </c>
      <c r="L89" s="39"/>
    </row>
    <row r="90" spans="1:14" ht="27" customHeight="1" x14ac:dyDescent="0.35">
      <c r="A90" s="40" t="s">
        <v>42</v>
      </c>
      <c r="B90" s="40">
        <v>1</v>
      </c>
      <c r="C90" s="40">
        <v>1</v>
      </c>
      <c r="D90" s="40">
        <v>1</v>
      </c>
      <c r="E90" s="40">
        <v>1</v>
      </c>
      <c r="F90" s="40">
        <v>1</v>
      </c>
      <c r="G90" s="40">
        <v>1</v>
      </c>
      <c r="H90" s="40">
        <v>1</v>
      </c>
      <c r="I90" s="40">
        <v>1</v>
      </c>
      <c r="J90" s="40">
        <v>1</v>
      </c>
      <c r="K90" s="40">
        <v>1</v>
      </c>
      <c r="L90" s="39">
        <f>COUNTIF(B90:K90,1)</f>
        <v>10</v>
      </c>
      <c r="M90" s="40">
        <f>COUNTIF(B90:K90,0)</f>
        <v>0</v>
      </c>
      <c r="N90" s="46">
        <v>201</v>
      </c>
    </row>
    <row r="91" spans="1:14" s="38" customFormat="1" ht="27" customHeight="1" x14ac:dyDescent="0.4">
      <c r="A91" s="38" t="s">
        <v>195</v>
      </c>
      <c r="L91" s="21"/>
      <c r="N91" s="44"/>
    </row>
    <row r="92" spans="1:14" x14ac:dyDescent="0.35">
      <c r="A92" s="40" t="s">
        <v>43</v>
      </c>
      <c r="B92" s="40" t="s">
        <v>561</v>
      </c>
      <c r="C92" s="40" t="s">
        <v>561</v>
      </c>
      <c r="D92" s="40" t="s">
        <v>561</v>
      </c>
      <c r="E92" s="40" t="s">
        <v>561</v>
      </c>
      <c r="F92" s="40" t="s">
        <v>561</v>
      </c>
      <c r="G92" s="40" t="s">
        <v>561</v>
      </c>
      <c r="H92" s="40" t="s">
        <v>561</v>
      </c>
      <c r="I92" s="40" t="s">
        <v>561</v>
      </c>
      <c r="J92" s="40" t="s">
        <v>561</v>
      </c>
      <c r="K92" s="40" t="s">
        <v>561</v>
      </c>
      <c r="L92" s="39"/>
    </row>
    <row r="93" spans="1:14" ht="27" customHeight="1" x14ac:dyDescent="0.35">
      <c r="A93" s="40" t="s">
        <v>44</v>
      </c>
      <c r="B93" s="40">
        <v>1</v>
      </c>
      <c r="C93" s="40">
        <v>1</v>
      </c>
      <c r="D93" s="40">
        <v>1</v>
      </c>
      <c r="E93" s="40">
        <v>1</v>
      </c>
      <c r="F93" s="40">
        <v>1</v>
      </c>
      <c r="G93" s="40">
        <v>1</v>
      </c>
      <c r="H93" s="40">
        <v>1</v>
      </c>
      <c r="I93" s="40">
        <v>1</v>
      </c>
      <c r="J93" s="40">
        <v>1</v>
      </c>
      <c r="K93" s="40">
        <v>1</v>
      </c>
      <c r="L93" s="39">
        <f>COUNTIF(B93:K93,1)</f>
        <v>10</v>
      </c>
      <c r="M93" s="40">
        <f>COUNTIF(B93:K93,0)</f>
        <v>0</v>
      </c>
      <c r="N93" s="46">
        <v>201</v>
      </c>
    </row>
    <row r="94" spans="1:14" s="38" customFormat="1" ht="27" customHeight="1" x14ac:dyDescent="0.4">
      <c r="A94" s="78" t="s">
        <v>196</v>
      </c>
      <c r="B94" s="78"/>
      <c r="L94" s="21"/>
      <c r="N94" s="44"/>
    </row>
    <row r="95" spans="1:14" x14ac:dyDescent="0.35">
      <c r="A95" s="40" t="s">
        <v>171</v>
      </c>
      <c r="B95" s="40">
        <v>22</v>
      </c>
      <c r="C95" s="40">
        <v>24</v>
      </c>
      <c r="D95" s="40">
        <v>26</v>
      </c>
      <c r="E95" s="40">
        <v>23</v>
      </c>
      <c r="F95" s="40">
        <v>24</v>
      </c>
      <c r="G95" s="40">
        <v>24</v>
      </c>
      <c r="H95" s="40">
        <v>22</v>
      </c>
      <c r="I95" s="40">
        <v>22</v>
      </c>
      <c r="J95" s="40">
        <v>22</v>
      </c>
      <c r="K95" s="40">
        <v>24</v>
      </c>
      <c r="L95" s="39"/>
    </row>
    <row r="96" spans="1:14" x14ac:dyDescent="0.35">
      <c r="A96" s="40" t="s">
        <v>172</v>
      </c>
      <c r="B96" s="40">
        <v>22</v>
      </c>
      <c r="C96" s="40">
        <v>24</v>
      </c>
      <c r="D96" s="40">
        <v>26</v>
      </c>
      <c r="E96" s="40">
        <v>23</v>
      </c>
      <c r="F96" s="40">
        <v>24</v>
      </c>
      <c r="G96" s="40">
        <v>24</v>
      </c>
      <c r="H96" s="40">
        <v>22</v>
      </c>
      <c r="I96" s="40">
        <v>22</v>
      </c>
      <c r="J96" s="40">
        <v>22</v>
      </c>
      <c r="K96" s="40">
        <v>24</v>
      </c>
      <c r="L96" s="39"/>
    </row>
    <row r="97" spans="1:14" x14ac:dyDescent="0.35">
      <c r="A97" s="40" t="s">
        <v>45</v>
      </c>
      <c r="B97" s="40" t="s">
        <v>562</v>
      </c>
      <c r="C97" s="40" t="s">
        <v>562</v>
      </c>
      <c r="D97" s="40" t="s">
        <v>562</v>
      </c>
      <c r="E97" s="40" t="s">
        <v>562</v>
      </c>
      <c r="F97" s="40" t="s">
        <v>563</v>
      </c>
      <c r="G97" s="40" t="s">
        <v>563</v>
      </c>
      <c r="H97" s="40" t="s">
        <v>563</v>
      </c>
      <c r="I97" s="40" t="s">
        <v>563</v>
      </c>
      <c r="J97" s="40" t="s">
        <v>563</v>
      </c>
      <c r="K97" s="40" t="s">
        <v>563</v>
      </c>
      <c r="L97" s="39"/>
    </row>
    <row r="98" spans="1:14" ht="27" customHeight="1" x14ac:dyDescent="0.35">
      <c r="A98" s="40" t="s">
        <v>46</v>
      </c>
      <c r="B98" s="40">
        <f t="shared" ref="B98:K98" si="1">IFERROR(B96/B95,NA())</f>
        <v>1</v>
      </c>
      <c r="C98" s="40">
        <f t="shared" si="1"/>
        <v>1</v>
      </c>
      <c r="D98" s="40">
        <f t="shared" si="1"/>
        <v>1</v>
      </c>
      <c r="E98" s="40">
        <f t="shared" si="1"/>
        <v>1</v>
      </c>
      <c r="F98" s="40">
        <f t="shared" si="1"/>
        <v>1</v>
      </c>
      <c r="G98" s="40">
        <f t="shared" si="1"/>
        <v>1</v>
      </c>
      <c r="H98" s="40">
        <f t="shared" si="1"/>
        <v>1</v>
      </c>
      <c r="I98" s="40">
        <f t="shared" si="1"/>
        <v>1</v>
      </c>
      <c r="J98" s="40">
        <f t="shared" si="1"/>
        <v>1</v>
      </c>
      <c r="K98" s="40">
        <f t="shared" si="1"/>
        <v>1</v>
      </c>
      <c r="L98" s="39">
        <f>COUNTIF(B98:K98,1)</f>
        <v>10</v>
      </c>
      <c r="M98" s="40">
        <f>COUNTIF(B98:K98,0)</f>
        <v>0</v>
      </c>
      <c r="N98" s="46">
        <v>201</v>
      </c>
    </row>
    <row r="99" spans="1:14" s="38" customFormat="1" ht="27" customHeight="1" x14ac:dyDescent="0.4">
      <c r="A99" s="38" t="s">
        <v>181</v>
      </c>
      <c r="L99" s="21"/>
      <c r="N99" s="44"/>
    </row>
    <row r="100" spans="1:14" x14ac:dyDescent="0.35">
      <c r="A100" s="40" t="s">
        <v>47</v>
      </c>
      <c r="B100" s="40" t="s">
        <v>564</v>
      </c>
      <c r="C100" s="40" t="s">
        <v>564</v>
      </c>
      <c r="D100" s="40" t="s">
        <v>564</v>
      </c>
      <c r="E100" s="40" t="s">
        <v>564</v>
      </c>
      <c r="F100" s="40" t="s">
        <v>564</v>
      </c>
      <c r="G100" s="40" t="s">
        <v>564</v>
      </c>
      <c r="H100" s="40" t="s">
        <v>564</v>
      </c>
      <c r="I100" s="40" t="s">
        <v>564</v>
      </c>
      <c r="J100" s="40" t="s">
        <v>564</v>
      </c>
      <c r="K100" s="40" t="s">
        <v>564</v>
      </c>
      <c r="L100" s="39"/>
    </row>
    <row r="101" spans="1:14" ht="27" customHeight="1" x14ac:dyDescent="0.35">
      <c r="A101" s="40" t="s">
        <v>48</v>
      </c>
      <c r="B101" s="40">
        <v>1</v>
      </c>
      <c r="C101" s="40">
        <v>1</v>
      </c>
      <c r="D101" s="40">
        <v>1</v>
      </c>
      <c r="E101" s="40">
        <v>1</v>
      </c>
      <c r="F101" s="40">
        <v>1</v>
      </c>
      <c r="G101" s="40">
        <v>1</v>
      </c>
      <c r="H101" s="40">
        <v>1</v>
      </c>
      <c r="I101" s="40">
        <v>1</v>
      </c>
      <c r="J101" s="40">
        <v>1</v>
      </c>
      <c r="K101" s="40">
        <v>1</v>
      </c>
      <c r="L101" s="39">
        <f>COUNTIF(B101:K101,1)</f>
        <v>10</v>
      </c>
      <c r="M101" s="40">
        <f>COUNTIF(B101:K101,0)</f>
        <v>0</v>
      </c>
      <c r="N101" s="46">
        <v>202</v>
      </c>
    </row>
    <row r="102" spans="1:14" s="38" customFormat="1" ht="27" customHeight="1" x14ac:dyDescent="0.4">
      <c r="A102" s="38" t="s">
        <v>458</v>
      </c>
      <c r="L102" s="21"/>
      <c r="N102" s="44"/>
    </row>
    <row r="103" spans="1:14" x14ac:dyDescent="0.35">
      <c r="A103" s="40" t="s">
        <v>179</v>
      </c>
      <c r="B103" s="40">
        <v>8</v>
      </c>
      <c r="C103" s="40">
        <v>6</v>
      </c>
      <c r="D103" s="40">
        <v>6</v>
      </c>
      <c r="E103" s="40">
        <v>6</v>
      </c>
      <c r="F103" s="40">
        <v>13</v>
      </c>
      <c r="G103" s="40">
        <v>11</v>
      </c>
      <c r="H103" s="40">
        <v>28</v>
      </c>
      <c r="I103" s="40">
        <v>35</v>
      </c>
      <c r="J103" s="40">
        <v>18</v>
      </c>
      <c r="K103" s="40">
        <v>13</v>
      </c>
      <c r="L103" s="39"/>
    </row>
    <row r="104" spans="1:14" x14ac:dyDescent="0.35">
      <c r="A104" s="40" t="s">
        <v>180</v>
      </c>
      <c r="B104" s="40">
        <v>8</v>
      </c>
      <c r="C104" s="40">
        <v>6</v>
      </c>
      <c r="D104" s="40">
        <v>6</v>
      </c>
      <c r="E104" s="40">
        <v>6</v>
      </c>
      <c r="F104" s="40">
        <v>13</v>
      </c>
      <c r="G104" s="40">
        <v>11</v>
      </c>
      <c r="H104" s="40">
        <v>28</v>
      </c>
      <c r="I104" s="40">
        <v>35</v>
      </c>
      <c r="J104" s="40">
        <v>18</v>
      </c>
      <c r="K104" s="40">
        <v>12</v>
      </c>
      <c r="L104" s="39"/>
    </row>
    <row r="105" spans="1:14" ht="52.5" x14ac:dyDescent="0.35">
      <c r="A105" s="40" t="s">
        <v>49</v>
      </c>
      <c r="B105" s="40" t="s">
        <v>565</v>
      </c>
      <c r="C105" s="40" t="s">
        <v>566</v>
      </c>
      <c r="D105" s="40" t="s">
        <v>566</v>
      </c>
      <c r="E105" s="40" t="s">
        <v>566</v>
      </c>
      <c r="F105" s="40" t="s">
        <v>567</v>
      </c>
      <c r="G105" s="40" t="s">
        <v>568</v>
      </c>
      <c r="H105" s="40" t="s">
        <v>569</v>
      </c>
      <c r="I105" s="40" t="s">
        <v>570</v>
      </c>
      <c r="J105" s="40" t="s">
        <v>571</v>
      </c>
      <c r="K105" s="40" t="s">
        <v>572</v>
      </c>
      <c r="L105" s="39"/>
    </row>
    <row r="106" spans="1:14" ht="27" customHeight="1" x14ac:dyDescent="0.35">
      <c r="A106" s="40" t="s">
        <v>50</v>
      </c>
      <c r="B106" s="40">
        <f t="shared" ref="B106:K106" si="2">IFERROR(B104/B103,NA())</f>
        <v>1</v>
      </c>
      <c r="C106" s="40">
        <f t="shared" si="2"/>
        <v>1</v>
      </c>
      <c r="D106" s="40">
        <f t="shared" si="2"/>
        <v>1</v>
      </c>
      <c r="E106" s="40">
        <f t="shared" si="2"/>
        <v>1</v>
      </c>
      <c r="F106" s="40">
        <f t="shared" si="2"/>
        <v>1</v>
      </c>
      <c r="G106" s="40">
        <f t="shared" si="2"/>
        <v>1</v>
      </c>
      <c r="H106" s="40">
        <f t="shared" si="2"/>
        <v>1</v>
      </c>
      <c r="I106" s="40">
        <f t="shared" si="2"/>
        <v>1</v>
      </c>
      <c r="J106" s="40">
        <f t="shared" si="2"/>
        <v>1</v>
      </c>
      <c r="K106" s="40">
        <f t="shared" si="2"/>
        <v>0.92307692307692313</v>
      </c>
      <c r="L106" s="39">
        <f>COUNTIF(B106:K106,1)</f>
        <v>9</v>
      </c>
      <c r="M106" s="40">
        <f>COUNTIF(B106:K106,0)</f>
        <v>0</v>
      </c>
      <c r="N106" s="46">
        <v>202</v>
      </c>
    </row>
    <row r="107" spans="1:14" s="38" customFormat="1" ht="27" customHeight="1" x14ac:dyDescent="0.4">
      <c r="A107" s="38" t="s">
        <v>178</v>
      </c>
      <c r="L107" s="21"/>
      <c r="N107" s="44"/>
    </row>
    <row r="108" spans="1:14" ht="35" x14ac:dyDescent="0.35">
      <c r="A108" s="40" t="s">
        <v>51</v>
      </c>
      <c r="B108" s="40" t="s">
        <v>573</v>
      </c>
      <c r="C108" s="40" t="s">
        <v>573</v>
      </c>
      <c r="D108" s="40" t="s">
        <v>573</v>
      </c>
      <c r="E108" s="40" t="s">
        <v>573</v>
      </c>
      <c r="F108" s="40" t="s">
        <v>573</v>
      </c>
      <c r="G108" s="40" t="s">
        <v>573</v>
      </c>
      <c r="H108" s="40" t="s">
        <v>573</v>
      </c>
      <c r="I108" s="40" t="s">
        <v>573</v>
      </c>
      <c r="J108" s="40" t="s">
        <v>573</v>
      </c>
      <c r="K108" s="40" t="s">
        <v>573</v>
      </c>
      <c r="L108" s="39"/>
    </row>
    <row r="109" spans="1:14" ht="27" customHeight="1" x14ac:dyDescent="0.35">
      <c r="A109" s="40" t="s">
        <v>52</v>
      </c>
      <c r="B109" s="40">
        <v>0.5</v>
      </c>
      <c r="C109" s="40">
        <v>0.5</v>
      </c>
      <c r="D109" s="40">
        <v>0.5</v>
      </c>
      <c r="E109" s="40">
        <v>0.5</v>
      </c>
      <c r="F109" s="40">
        <v>0.5</v>
      </c>
      <c r="G109" s="40">
        <v>0.5</v>
      </c>
      <c r="H109" s="40">
        <v>0.5</v>
      </c>
      <c r="I109" s="40">
        <v>0.5</v>
      </c>
      <c r="J109" s="40">
        <v>0.5</v>
      </c>
      <c r="K109" s="40">
        <v>0.5</v>
      </c>
      <c r="L109" s="39">
        <f>COUNTIF(B109:K109,1)</f>
        <v>0</v>
      </c>
      <c r="M109" s="40">
        <f>COUNTIF(B109:K109,0)</f>
        <v>0</v>
      </c>
      <c r="N109" s="46">
        <v>202</v>
      </c>
    </row>
    <row r="110" spans="1:14" s="38" customFormat="1" ht="27" customHeight="1" x14ac:dyDescent="0.4">
      <c r="A110" s="38" t="s">
        <v>137</v>
      </c>
      <c r="L110" s="21"/>
      <c r="N110" s="44"/>
    </row>
    <row r="111" spans="1:14" ht="18" x14ac:dyDescent="0.35">
      <c r="A111" s="40" t="s">
        <v>159</v>
      </c>
      <c r="B111" s="7" t="s">
        <v>574</v>
      </c>
      <c r="C111" s="7" t="s">
        <v>574</v>
      </c>
      <c r="D111" s="7" t="s">
        <v>574</v>
      </c>
      <c r="E111" s="7" t="s">
        <v>574</v>
      </c>
      <c r="F111" s="7" t="s">
        <v>574</v>
      </c>
      <c r="G111" s="7" t="s">
        <v>574</v>
      </c>
      <c r="H111" s="7" t="s">
        <v>574</v>
      </c>
      <c r="I111" s="7" t="s">
        <v>574</v>
      </c>
      <c r="J111" s="7" t="s">
        <v>574</v>
      </c>
      <c r="K111" s="7" t="s">
        <v>574</v>
      </c>
      <c r="L111" s="39"/>
    </row>
    <row r="112" spans="1:14" ht="27" customHeight="1" x14ac:dyDescent="0.35">
      <c r="A112" s="40" t="s">
        <v>160</v>
      </c>
      <c r="B112" s="40" t="s">
        <v>518</v>
      </c>
      <c r="C112" s="40" t="s">
        <v>518</v>
      </c>
      <c r="D112" s="40" t="s">
        <v>518</v>
      </c>
      <c r="E112" s="40" t="s">
        <v>518</v>
      </c>
      <c r="F112" s="40" t="s">
        <v>518</v>
      </c>
      <c r="G112" s="40" t="s">
        <v>518</v>
      </c>
      <c r="H112" s="40" t="s">
        <v>518</v>
      </c>
      <c r="I112" s="40" t="s">
        <v>518</v>
      </c>
      <c r="J112" s="40" t="s">
        <v>518</v>
      </c>
      <c r="K112" s="40" t="s">
        <v>518</v>
      </c>
      <c r="L112" s="39">
        <f>COUNTIF(B112:K112,1)</f>
        <v>0</v>
      </c>
      <c r="M112" s="40">
        <f>COUNTIF(B112:K112,0)</f>
        <v>0</v>
      </c>
      <c r="N112" s="46">
        <v>211</v>
      </c>
    </row>
    <row r="113" spans="1:14" s="38" customFormat="1" ht="27" customHeight="1" x14ac:dyDescent="0.4">
      <c r="A113" s="38" t="s">
        <v>463</v>
      </c>
      <c r="L113" s="21"/>
      <c r="N113" s="44"/>
    </row>
    <row r="114" spans="1:14" ht="36" x14ac:dyDescent="0.35">
      <c r="A114" s="40" t="s">
        <v>161</v>
      </c>
      <c r="B114" s="7" t="s">
        <v>575</v>
      </c>
      <c r="C114" s="7" t="s">
        <v>575</v>
      </c>
      <c r="D114" s="7" t="s">
        <v>575</v>
      </c>
      <c r="E114" s="7" t="s">
        <v>575</v>
      </c>
      <c r="F114" s="7" t="s">
        <v>575</v>
      </c>
      <c r="G114" s="7" t="s">
        <v>575</v>
      </c>
      <c r="H114" s="7" t="s">
        <v>575</v>
      </c>
      <c r="I114" s="7" t="s">
        <v>575</v>
      </c>
      <c r="J114" s="7" t="s">
        <v>575</v>
      </c>
      <c r="K114" s="7" t="s">
        <v>575</v>
      </c>
      <c r="L114" s="39"/>
    </row>
    <row r="115" spans="1:14" ht="27" customHeight="1" x14ac:dyDescent="0.35">
      <c r="A115" s="40" t="s">
        <v>162</v>
      </c>
      <c r="B115" s="40">
        <v>1</v>
      </c>
      <c r="C115" s="40">
        <v>1</v>
      </c>
      <c r="D115" s="40">
        <v>1</v>
      </c>
      <c r="E115" s="40">
        <v>1</v>
      </c>
      <c r="F115" s="40">
        <v>1</v>
      </c>
      <c r="G115" s="40">
        <v>1</v>
      </c>
      <c r="H115" s="40">
        <v>1</v>
      </c>
      <c r="I115" s="40">
        <v>1</v>
      </c>
      <c r="J115" s="40">
        <v>1</v>
      </c>
      <c r="K115" s="40">
        <v>1</v>
      </c>
      <c r="L115" s="39">
        <f>COUNTIF(B115:K115,1)</f>
        <v>10</v>
      </c>
      <c r="M115" s="40">
        <f>COUNTIF(B115:K115,0)</f>
        <v>0</v>
      </c>
      <c r="N115" s="46">
        <v>211</v>
      </c>
    </row>
    <row r="116" spans="1:14" s="38" customFormat="1" ht="27" customHeight="1" x14ac:dyDescent="0.4">
      <c r="A116" s="38" t="s">
        <v>210</v>
      </c>
      <c r="L116" s="21"/>
      <c r="N116" s="44"/>
    </row>
    <row r="117" spans="1:14" ht="52.5" x14ac:dyDescent="0.35">
      <c r="A117" s="40" t="s">
        <v>163</v>
      </c>
      <c r="B117" s="40" t="s">
        <v>576</v>
      </c>
      <c r="C117" s="40" t="s">
        <v>576</v>
      </c>
      <c r="D117" s="40" t="s">
        <v>576</v>
      </c>
      <c r="E117" s="40" t="s">
        <v>576</v>
      </c>
      <c r="F117" s="40" t="s">
        <v>576</v>
      </c>
      <c r="G117" s="40" t="s">
        <v>576</v>
      </c>
      <c r="H117" s="40" t="s">
        <v>576</v>
      </c>
      <c r="I117" s="40" t="s">
        <v>576</v>
      </c>
      <c r="J117" s="40" t="s">
        <v>577</v>
      </c>
      <c r="K117" s="40" t="s">
        <v>578</v>
      </c>
      <c r="L117" s="39"/>
    </row>
    <row r="118" spans="1:14" ht="27" customHeight="1" x14ac:dyDescent="0.35">
      <c r="A118" s="40" t="s">
        <v>164</v>
      </c>
      <c r="B118" s="40">
        <v>1</v>
      </c>
      <c r="C118" s="40">
        <v>1</v>
      </c>
      <c r="D118" s="40">
        <v>1</v>
      </c>
      <c r="E118" s="40">
        <v>1</v>
      </c>
      <c r="F118" s="40">
        <v>1</v>
      </c>
      <c r="G118" s="40">
        <v>1</v>
      </c>
      <c r="H118" s="40">
        <v>1</v>
      </c>
      <c r="I118" s="40">
        <v>1</v>
      </c>
      <c r="J118" s="40">
        <v>0.5</v>
      </c>
      <c r="K118" s="40">
        <v>0.5</v>
      </c>
      <c r="L118" s="39">
        <f>COUNTIF(B118:K118,1)</f>
        <v>8</v>
      </c>
      <c r="M118" s="40">
        <f>COUNTIF(B118:K118,0)</f>
        <v>0</v>
      </c>
      <c r="N118" s="46">
        <v>211</v>
      </c>
    </row>
    <row r="119" spans="1:14" s="38" customFormat="1" ht="27" customHeight="1" x14ac:dyDescent="0.4">
      <c r="A119" s="38" t="s">
        <v>140</v>
      </c>
      <c r="L119" s="21"/>
      <c r="N119" s="44"/>
    </row>
    <row r="120" spans="1:14" ht="18" x14ac:dyDescent="0.35">
      <c r="A120" s="40" t="s">
        <v>165</v>
      </c>
      <c r="B120" s="7" t="s">
        <v>579</v>
      </c>
      <c r="C120" s="7" t="s">
        <v>579</v>
      </c>
      <c r="D120" s="7" t="s">
        <v>579</v>
      </c>
      <c r="E120" s="7" t="s">
        <v>579</v>
      </c>
      <c r="F120" s="7" t="s">
        <v>579</v>
      </c>
      <c r="G120" s="7" t="s">
        <v>579</v>
      </c>
      <c r="H120" s="7" t="s">
        <v>579</v>
      </c>
      <c r="I120" s="7" t="s">
        <v>579</v>
      </c>
      <c r="J120" s="7" t="s">
        <v>579</v>
      </c>
      <c r="K120" s="7" t="s">
        <v>579</v>
      </c>
      <c r="L120" s="39"/>
    </row>
    <row r="121" spans="1:14" ht="27" customHeight="1" x14ac:dyDescent="0.35">
      <c r="A121" s="40" t="s">
        <v>166</v>
      </c>
      <c r="B121" s="40" t="s">
        <v>518</v>
      </c>
      <c r="C121" s="40" t="s">
        <v>518</v>
      </c>
      <c r="D121" s="40" t="s">
        <v>518</v>
      </c>
      <c r="E121" s="40" t="s">
        <v>518</v>
      </c>
      <c r="F121" s="40" t="s">
        <v>518</v>
      </c>
      <c r="G121" s="40" t="s">
        <v>518</v>
      </c>
      <c r="H121" s="40" t="s">
        <v>518</v>
      </c>
      <c r="I121" s="40" t="s">
        <v>518</v>
      </c>
      <c r="J121" s="40" t="s">
        <v>518</v>
      </c>
      <c r="K121" s="40" t="s">
        <v>518</v>
      </c>
      <c r="L121" s="39">
        <f>COUNTIF(B121:K121,1)</f>
        <v>0</v>
      </c>
      <c r="M121" s="40">
        <f>COUNTIF(B121:K121,0)</f>
        <v>0</v>
      </c>
      <c r="N121" s="46">
        <v>211</v>
      </c>
    </row>
    <row r="122" spans="1:14" s="38" customFormat="1" ht="27" customHeight="1" x14ac:dyDescent="0.4">
      <c r="A122" s="38" t="s">
        <v>467</v>
      </c>
      <c r="L122" s="21"/>
      <c r="N122" s="44"/>
    </row>
    <row r="123" spans="1:14" ht="52.5" x14ac:dyDescent="0.35">
      <c r="A123" s="40" t="s">
        <v>53</v>
      </c>
      <c r="B123" s="40" t="s">
        <v>580</v>
      </c>
      <c r="C123" s="40" t="s">
        <v>580</v>
      </c>
      <c r="D123" s="40" t="s">
        <v>580</v>
      </c>
      <c r="E123" s="40" t="s">
        <v>580</v>
      </c>
      <c r="F123" s="40" t="s">
        <v>580</v>
      </c>
      <c r="G123" s="40" t="s">
        <v>580</v>
      </c>
      <c r="H123" s="40" t="s">
        <v>580</v>
      </c>
      <c r="I123" s="40" t="s">
        <v>580</v>
      </c>
      <c r="J123" s="40" t="s">
        <v>580</v>
      </c>
      <c r="K123" s="40" t="s">
        <v>580</v>
      </c>
      <c r="L123" s="39"/>
    </row>
    <row r="124" spans="1:14" ht="27" customHeight="1" x14ac:dyDescent="0.35">
      <c r="A124" s="40" t="s">
        <v>54</v>
      </c>
      <c r="B124" s="40">
        <v>1</v>
      </c>
      <c r="C124" s="40">
        <v>1</v>
      </c>
      <c r="D124" s="40">
        <v>1</v>
      </c>
      <c r="E124" s="40">
        <v>1</v>
      </c>
      <c r="F124" s="40">
        <v>1</v>
      </c>
      <c r="G124" s="40">
        <v>1</v>
      </c>
      <c r="H124" s="40">
        <v>1</v>
      </c>
      <c r="I124" s="40">
        <v>1</v>
      </c>
      <c r="J124" s="40">
        <v>1</v>
      </c>
      <c r="K124" s="40">
        <v>1</v>
      </c>
      <c r="L124" s="39">
        <f>COUNTIF(B124:K124,1)</f>
        <v>10</v>
      </c>
      <c r="M124" s="40">
        <f>COUNTIF(B124:K124,0)</f>
        <v>0</v>
      </c>
      <c r="N124" s="46">
        <v>201</v>
      </c>
    </row>
    <row r="125" spans="1:14" s="38" customFormat="1" ht="27" customHeight="1" x14ac:dyDescent="0.4">
      <c r="A125" s="38" t="s">
        <v>469</v>
      </c>
      <c r="L125" s="21"/>
      <c r="N125" s="44"/>
    </row>
    <row r="126" spans="1:14" x14ac:dyDescent="0.35">
      <c r="A126" s="40" t="s">
        <v>55</v>
      </c>
      <c r="B126" s="40" t="s">
        <v>581</v>
      </c>
      <c r="C126" s="40" t="s">
        <v>581</v>
      </c>
      <c r="D126" s="40" t="s">
        <v>581</v>
      </c>
      <c r="E126" s="40" t="s">
        <v>581</v>
      </c>
      <c r="F126" s="40" t="s">
        <v>581</v>
      </c>
      <c r="G126" s="40" t="s">
        <v>581</v>
      </c>
      <c r="H126" s="40" t="s">
        <v>581</v>
      </c>
      <c r="I126" s="40" t="s">
        <v>581</v>
      </c>
      <c r="J126" s="40" t="s">
        <v>581</v>
      </c>
      <c r="K126" s="40" t="s">
        <v>581</v>
      </c>
      <c r="L126" s="39"/>
    </row>
    <row r="127" spans="1:14" ht="27" customHeight="1" x14ac:dyDescent="0.35">
      <c r="A127" s="40" t="s">
        <v>56</v>
      </c>
      <c r="B127" s="40" t="s">
        <v>518</v>
      </c>
      <c r="C127" s="40" t="s">
        <v>518</v>
      </c>
      <c r="D127" s="40" t="s">
        <v>518</v>
      </c>
      <c r="E127" s="40" t="s">
        <v>518</v>
      </c>
      <c r="F127" s="40" t="s">
        <v>518</v>
      </c>
      <c r="G127" s="40" t="s">
        <v>518</v>
      </c>
      <c r="H127" s="40" t="s">
        <v>518</v>
      </c>
      <c r="I127" s="40" t="s">
        <v>518</v>
      </c>
      <c r="J127" s="40" t="s">
        <v>518</v>
      </c>
      <c r="K127" s="40" t="s">
        <v>518</v>
      </c>
      <c r="L127" s="39">
        <f>COUNTIF(B127:K127,1)</f>
        <v>0</v>
      </c>
      <c r="M127" s="40">
        <f>COUNTIF(B127:K127,0)</f>
        <v>0</v>
      </c>
      <c r="N127" s="46">
        <v>202</v>
      </c>
    </row>
    <row r="128" spans="1:14" s="38" customFormat="1" ht="27" customHeight="1" x14ac:dyDescent="0.4">
      <c r="A128" s="38" t="s">
        <v>470</v>
      </c>
      <c r="L128" s="21"/>
      <c r="N128" s="44"/>
    </row>
    <row r="129" spans="1:14" x14ac:dyDescent="0.35">
      <c r="A129" s="40" t="s">
        <v>76</v>
      </c>
      <c r="B129" s="40" t="s">
        <v>582</v>
      </c>
      <c r="C129" s="40" t="s">
        <v>582</v>
      </c>
      <c r="D129" s="40" t="s">
        <v>582</v>
      </c>
      <c r="E129" s="40" t="s">
        <v>582</v>
      </c>
      <c r="F129" s="40" t="s">
        <v>582</v>
      </c>
      <c r="G129" s="40" t="s">
        <v>582</v>
      </c>
      <c r="H129" s="40" t="s">
        <v>582</v>
      </c>
      <c r="I129" s="40" t="s">
        <v>582</v>
      </c>
      <c r="J129" s="40" t="s">
        <v>582</v>
      </c>
      <c r="K129" s="40" t="s">
        <v>582</v>
      </c>
      <c r="L129" s="39"/>
    </row>
    <row r="130" spans="1:14" ht="27" customHeight="1" x14ac:dyDescent="0.35">
      <c r="A130" s="40" t="s">
        <v>77</v>
      </c>
      <c r="B130" s="40">
        <v>1</v>
      </c>
      <c r="C130" s="40">
        <v>1</v>
      </c>
      <c r="D130" s="40">
        <v>1</v>
      </c>
      <c r="E130" s="40">
        <v>1</v>
      </c>
      <c r="F130" s="40">
        <v>1</v>
      </c>
      <c r="G130" s="40">
        <v>1</v>
      </c>
      <c r="H130" s="40">
        <v>1</v>
      </c>
      <c r="I130" s="40">
        <v>1</v>
      </c>
      <c r="J130" s="40">
        <v>1</v>
      </c>
      <c r="K130" s="40">
        <v>1</v>
      </c>
      <c r="L130" s="39">
        <f>COUNTIF(B130:K130,1)</f>
        <v>10</v>
      </c>
      <c r="M130" s="40">
        <f>COUNTIF(B130:K130,0)</f>
        <v>0</v>
      </c>
      <c r="N130" s="46">
        <v>201</v>
      </c>
    </row>
    <row r="131" spans="1:14" s="38" customFormat="1" ht="27" customHeight="1" x14ac:dyDescent="0.4">
      <c r="A131" s="38" t="s">
        <v>471</v>
      </c>
      <c r="L131" s="21"/>
      <c r="N131" s="44"/>
    </row>
    <row r="132" spans="1:14" ht="70" x14ac:dyDescent="0.35">
      <c r="A132" s="40" t="s">
        <v>57</v>
      </c>
      <c r="B132" s="40" t="s">
        <v>583</v>
      </c>
      <c r="C132" s="40" t="s">
        <v>583</v>
      </c>
      <c r="D132" s="40" t="s">
        <v>583</v>
      </c>
      <c r="E132" s="40" t="s">
        <v>583</v>
      </c>
      <c r="F132" s="40" t="s">
        <v>583</v>
      </c>
      <c r="G132" s="40" t="s">
        <v>584</v>
      </c>
      <c r="H132" s="40" t="s">
        <v>583</v>
      </c>
      <c r="I132" s="40" t="s">
        <v>583</v>
      </c>
      <c r="J132" s="40" t="s">
        <v>583</v>
      </c>
      <c r="K132" s="40" t="s">
        <v>583</v>
      </c>
      <c r="L132" s="39"/>
    </row>
    <row r="133" spans="1:14" ht="27" customHeight="1" x14ac:dyDescent="0.35">
      <c r="A133" s="40" t="s">
        <v>58</v>
      </c>
      <c r="B133" s="40">
        <v>1</v>
      </c>
      <c r="C133" s="40">
        <v>1</v>
      </c>
      <c r="D133" s="40">
        <v>1</v>
      </c>
      <c r="E133" s="40">
        <v>1</v>
      </c>
      <c r="F133" s="40">
        <v>1</v>
      </c>
      <c r="G133" s="40">
        <v>1</v>
      </c>
      <c r="H133" s="40">
        <v>1</v>
      </c>
      <c r="I133" s="40">
        <v>1</v>
      </c>
      <c r="J133" s="40">
        <v>1</v>
      </c>
      <c r="K133" s="40">
        <v>1</v>
      </c>
      <c r="L133" s="39">
        <f>COUNTIF(B133:K133,1)</f>
        <v>10</v>
      </c>
      <c r="M133" s="40">
        <f>COUNTIF(B133:K133,0)</f>
        <v>0</v>
      </c>
      <c r="N133" s="46">
        <v>201</v>
      </c>
    </row>
    <row r="134" spans="1:14" s="38" customFormat="1" ht="27" customHeight="1" x14ac:dyDescent="0.4">
      <c r="A134" s="38" t="s">
        <v>177</v>
      </c>
      <c r="L134" s="21"/>
      <c r="N134" s="44"/>
    </row>
    <row r="135" spans="1:14" ht="35" x14ac:dyDescent="0.35">
      <c r="A135" s="40" t="s">
        <v>59</v>
      </c>
      <c r="B135" s="40" t="s">
        <v>585</v>
      </c>
      <c r="C135" s="40" t="s">
        <v>585</v>
      </c>
      <c r="D135" s="40" t="s">
        <v>585</v>
      </c>
      <c r="E135" s="40" t="s">
        <v>585</v>
      </c>
      <c r="F135" s="40" t="s">
        <v>585</v>
      </c>
      <c r="G135" s="40" t="s">
        <v>585</v>
      </c>
      <c r="H135" s="40" t="s">
        <v>585</v>
      </c>
      <c r="I135" s="40" t="s">
        <v>585</v>
      </c>
      <c r="J135" s="40" t="s">
        <v>585</v>
      </c>
      <c r="K135" s="40" t="s">
        <v>585</v>
      </c>
      <c r="L135" s="39"/>
    </row>
    <row r="136" spans="1:14" ht="27" customHeight="1" x14ac:dyDescent="0.35">
      <c r="A136" s="40" t="s">
        <v>60</v>
      </c>
      <c r="B136" s="40">
        <v>1</v>
      </c>
      <c r="C136" s="40">
        <v>1</v>
      </c>
      <c r="D136" s="40">
        <v>1</v>
      </c>
      <c r="E136" s="40">
        <v>1</v>
      </c>
      <c r="F136" s="40">
        <v>1</v>
      </c>
      <c r="G136" s="40">
        <v>1</v>
      </c>
      <c r="H136" s="40">
        <v>1</v>
      </c>
      <c r="I136" s="40">
        <v>1</v>
      </c>
      <c r="J136" s="40">
        <v>1</v>
      </c>
      <c r="K136" s="40">
        <v>1</v>
      </c>
      <c r="L136" s="39">
        <f>COUNTIF(B136:K136,1)</f>
        <v>10</v>
      </c>
      <c r="M136" s="40">
        <f>COUNTIF(B136:K136,0)</f>
        <v>0</v>
      </c>
      <c r="N136" s="46">
        <v>202</v>
      </c>
    </row>
    <row r="137" spans="1:14" s="38" customFormat="1" ht="27" customHeight="1" x14ac:dyDescent="0.4">
      <c r="A137" s="38" t="s">
        <v>176</v>
      </c>
      <c r="L137" s="21"/>
      <c r="N137" s="44"/>
    </row>
    <row r="138" spans="1:14" ht="35" x14ac:dyDescent="0.35">
      <c r="A138" s="40" t="s">
        <v>61</v>
      </c>
      <c r="B138" s="40" t="s">
        <v>586</v>
      </c>
      <c r="C138" s="40" t="s">
        <v>586</v>
      </c>
      <c r="D138" s="40" t="s">
        <v>586</v>
      </c>
      <c r="E138" s="40" t="s">
        <v>586</v>
      </c>
      <c r="F138" s="40" t="s">
        <v>586</v>
      </c>
      <c r="G138" s="40" t="s">
        <v>586</v>
      </c>
      <c r="H138" s="40" t="s">
        <v>586</v>
      </c>
      <c r="I138" s="40" t="s">
        <v>586</v>
      </c>
      <c r="J138" s="40" t="s">
        <v>586</v>
      </c>
      <c r="K138" s="40" t="s">
        <v>586</v>
      </c>
      <c r="L138" s="39"/>
    </row>
    <row r="139" spans="1:14" ht="27" customHeight="1" x14ac:dyDescent="0.35">
      <c r="A139" s="40" t="s">
        <v>62</v>
      </c>
      <c r="B139" s="40">
        <v>1</v>
      </c>
      <c r="C139" s="40">
        <v>1</v>
      </c>
      <c r="D139" s="40">
        <v>1</v>
      </c>
      <c r="E139" s="40">
        <v>1</v>
      </c>
      <c r="F139" s="40">
        <v>1</v>
      </c>
      <c r="G139" s="40">
        <v>1</v>
      </c>
      <c r="H139" s="40">
        <v>1</v>
      </c>
      <c r="I139" s="40">
        <v>1</v>
      </c>
      <c r="J139" s="40">
        <v>1</v>
      </c>
      <c r="K139" s="40">
        <v>1</v>
      </c>
      <c r="L139" s="39">
        <f>COUNTIF(B139:K139,1)</f>
        <v>10</v>
      </c>
      <c r="M139" s="40">
        <f>COUNTIF(B139:K139,0)</f>
        <v>0</v>
      </c>
      <c r="N139" s="46">
        <v>202</v>
      </c>
    </row>
    <row r="140" spans="1:14" s="38" customFormat="1" ht="27" customHeight="1" x14ac:dyDescent="0.4">
      <c r="A140" s="38" t="s">
        <v>175</v>
      </c>
      <c r="L140" s="21"/>
      <c r="N140" s="44"/>
    </row>
    <row r="141" spans="1:14" ht="87.5" x14ac:dyDescent="0.35">
      <c r="A141" s="40" t="s">
        <v>63</v>
      </c>
      <c r="B141" s="40" t="s">
        <v>587</v>
      </c>
      <c r="C141" s="40" t="s">
        <v>587</v>
      </c>
      <c r="D141" s="40" t="s">
        <v>587</v>
      </c>
      <c r="E141" s="40" t="s">
        <v>587</v>
      </c>
      <c r="F141" s="40" t="s">
        <v>588</v>
      </c>
      <c r="G141" s="40" t="s">
        <v>588</v>
      </c>
      <c r="H141" s="40" t="s">
        <v>588</v>
      </c>
      <c r="I141" s="40" t="s">
        <v>588</v>
      </c>
      <c r="J141" s="40" t="s">
        <v>588</v>
      </c>
      <c r="K141" s="40" t="s">
        <v>589</v>
      </c>
      <c r="L141" s="39"/>
    </row>
    <row r="142" spans="1:14" ht="27" customHeight="1" x14ac:dyDescent="0.35">
      <c r="A142" s="40" t="s">
        <v>64</v>
      </c>
      <c r="B142" s="40" t="s">
        <v>518</v>
      </c>
      <c r="C142" s="40" t="s">
        <v>518</v>
      </c>
      <c r="D142" s="40" t="s">
        <v>518</v>
      </c>
      <c r="E142" s="40" t="s">
        <v>518</v>
      </c>
      <c r="F142" s="40">
        <v>1</v>
      </c>
      <c r="G142" s="40">
        <v>1</v>
      </c>
      <c r="H142" s="40">
        <v>1</v>
      </c>
      <c r="I142" s="40">
        <v>1</v>
      </c>
      <c r="J142" s="40">
        <v>1</v>
      </c>
      <c r="K142" s="40">
        <v>0.5</v>
      </c>
      <c r="L142" s="39">
        <f>COUNTIF(B142:K142,1)</f>
        <v>5</v>
      </c>
      <c r="M142" s="40">
        <f>COUNTIF(B142:K142,0)</f>
        <v>0</v>
      </c>
      <c r="N142" s="46">
        <v>201</v>
      </c>
    </row>
    <row r="143" spans="1:14" s="38" customFormat="1" ht="27" customHeight="1" x14ac:dyDescent="0.4">
      <c r="A143" s="38" t="s">
        <v>478</v>
      </c>
      <c r="L143" s="21"/>
      <c r="N143" s="44"/>
    </row>
    <row r="144" spans="1:14" ht="70" x14ac:dyDescent="0.35">
      <c r="A144" s="40" t="s">
        <v>65</v>
      </c>
      <c r="B144" s="40" t="s">
        <v>590</v>
      </c>
      <c r="C144" s="40" t="s">
        <v>590</v>
      </c>
      <c r="D144" s="40" t="s">
        <v>590</v>
      </c>
      <c r="E144" s="40" t="s">
        <v>590</v>
      </c>
      <c r="F144" s="40" t="s">
        <v>591</v>
      </c>
      <c r="G144" s="40" t="s">
        <v>591</v>
      </c>
      <c r="H144" s="40" t="s">
        <v>591</v>
      </c>
      <c r="I144" s="40" t="s">
        <v>591</v>
      </c>
      <c r="J144" s="40" t="s">
        <v>592</v>
      </c>
      <c r="K144" s="40" t="s">
        <v>593</v>
      </c>
      <c r="L144" s="39"/>
    </row>
    <row r="145" spans="1:14" ht="27" customHeight="1" x14ac:dyDescent="0.35">
      <c r="A145" s="40" t="s">
        <v>66</v>
      </c>
      <c r="B145" s="40">
        <v>1</v>
      </c>
      <c r="C145" s="40">
        <v>1</v>
      </c>
      <c r="D145" s="40">
        <v>1</v>
      </c>
      <c r="E145" s="40">
        <v>1</v>
      </c>
      <c r="F145" s="40">
        <v>1</v>
      </c>
      <c r="G145" s="40">
        <v>1</v>
      </c>
      <c r="H145" s="40">
        <v>1</v>
      </c>
      <c r="I145" s="40">
        <v>1</v>
      </c>
      <c r="J145" s="40">
        <v>1</v>
      </c>
      <c r="K145" s="40">
        <v>0</v>
      </c>
      <c r="L145" s="39">
        <f>COUNTIF(B145:K145,1)</f>
        <v>9</v>
      </c>
      <c r="M145" s="40">
        <f>COUNTIF(B145:K145,0)</f>
        <v>1</v>
      </c>
      <c r="N145" s="46">
        <v>201</v>
      </c>
    </row>
    <row r="146" spans="1:14" s="38" customFormat="1" ht="27" customHeight="1" x14ac:dyDescent="0.4">
      <c r="A146" s="38" t="s">
        <v>173</v>
      </c>
      <c r="L146" s="21"/>
      <c r="N146" s="44"/>
    </row>
    <row r="147" spans="1:14" ht="35" x14ac:dyDescent="0.35">
      <c r="A147" s="40" t="s">
        <v>67</v>
      </c>
      <c r="B147" s="40" t="s">
        <v>587</v>
      </c>
      <c r="C147" s="40" t="s">
        <v>587</v>
      </c>
      <c r="D147" s="40" t="s">
        <v>587</v>
      </c>
      <c r="E147" s="40" t="s">
        <v>587</v>
      </c>
      <c r="F147" s="40" t="s">
        <v>594</v>
      </c>
      <c r="G147" s="40" t="s">
        <v>594</v>
      </c>
      <c r="H147" s="40" t="s">
        <v>594</v>
      </c>
      <c r="I147" s="40" t="s">
        <v>594</v>
      </c>
      <c r="J147" s="40" t="s">
        <v>587</v>
      </c>
      <c r="K147" s="40" t="s">
        <v>595</v>
      </c>
      <c r="L147" s="39"/>
    </row>
    <row r="148" spans="1:14" ht="27" customHeight="1" x14ac:dyDescent="0.35">
      <c r="A148" s="40" t="s">
        <v>68</v>
      </c>
      <c r="B148" s="40" t="s">
        <v>518</v>
      </c>
      <c r="C148" s="40" t="s">
        <v>518</v>
      </c>
      <c r="D148" s="40" t="s">
        <v>518</v>
      </c>
      <c r="E148" s="40" t="s">
        <v>518</v>
      </c>
      <c r="F148" s="40">
        <v>1</v>
      </c>
      <c r="G148" s="40">
        <v>1</v>
      </c>
      <c r="H148" s="40">
        <v>1</v>
      </c>
      <c r="I148" s="40">
        <v>1</v>
      </c>
      <c r="J148" s="40" t="s">
        <v>518</v>
      </c>
      <c r="K148" s="40">
        <v>0</v>
      </c>
      <c r="L148" s="39">
        <f>COUNTIF(B148:K148,1)</f>
        <v>4</v>
      </c>
      <c r="M148" s="40">
        <f>COUNTIF(B148:K148,0)</f>
        <v>1</v>
      </c>
      <c r="N148" s="46">
        <v>202</v>
      </c>
    </row>
    <row r="149" spans="1:14" s="38" customFormat="1" ht="27" customHeight="1" x14ac:dyDescent="0.4">
      <c r="A149" s="78" t="s">
        <v>481</v>
      </c>
      <c r="B149" s="78"/>
      <c r="L149" s="21"/>
      <c r="N149" s="44"/>
    </row>
    <row r="150" spans="1:14" x14ac:dyDescent="0.35">
      <c r="A150" s="40" t="s">
        <v>69</v>
      </c>
      <c r="B150" s="40" t="s">
        <v>596</v>
      </c>
      <c r="C150" s="40" t="s">
        <v>596</v>
      </c>
      <c r="D150" s="40" t="s">
        <v>596</v>
      </c>
      <c r="E150" s="40" t="s">
        <v>596</v>
      </c>
      <c r="F150" s="40" t="s">
        <v>596</v>
      </c>
      <c r="G150" s="40" t="s">
        <v>596</v>
      </c>
      <c r="H150" s="40" t="s">
        <v>596</v>
      </c>
      <c r="I150" s="40" t="s">
        <v>596</v>
      </c>
      <c r="J150" s="40" t="s">
        <v>596</v>
      </c>
      <c r="K150" s="40" t="s">
        <v>596</v>
      </c>
      <c r="L150" s="39"/>
    </row>
    <row r="151" spans="1:14" ht="27" customHeight="1" x14ac:dyDescent="0.35">
      <c r="A151" s="40" t="s">
        <v>70</v>
      </c>
      <c r="B151" s="40" t="s">
        <v>518</v>
      </c>
      <c r="C151" s="40" t="s">
        <v>518</v>
      </c>
      <c r="D151" s="40" t="s">
        <v>518</v>
      </c>
      <c r="E151" s="40" t="s">
        <v>518</v>
      </c>
      <c r="F151" s="40" t="s">
        <v>518</v>
      </c>
      <c r="G151" s="40" t="s">
        <v>518</v>
      </c>
      <c r="H151" s="40" t="s">
        <v>518</v>
      </c>
      <c r="I151" s="40" t="s">
        <v>518</v>
      </c>
      <c r="J151" s="40" t="s">
        <v>518</v>
      </c>
      <c r="K151" s="40" t="s">
        <v>518</v>
      </c>
      <c r="L151" s="39">
        <f>COUNTIF(B151:K151,1)</f>
        <v>0</v>
      </c>
      <c r="M151" s="40">
        <f>COUNTIF(B151:K151,0)</f>
        <v>0</v>
      </c>
      <c r="N151" s="46">
        <v>202</v>
      </c>
    </row>
    <row r="152" spans="1:14" s="38" customFormat="1" ht="27" customHeight="1" x14ac:dyDescent="0.4">
      <c r="A152" s="38" t="s">
        <v>99</v>
      </c>
      <c r="L152" s="21"/>
      <c r="N152" s="44"/>
    </row>
    <row r="153" spans="1:14" s="8" customFormat="1" ht="19.5" customHeight="1" x14ac:dyDescent="0.35">
      <c r="A153" s="8" t="s">
        <v>209</v>
      </c>
      <c r="B153" s="8">
        <v>3071</v>
      </c>
      <c r="C153" s="8">
        <v>3071</v>
      </c>
      <c r="D153" s="8">
        <v>3071</v>
      </c>
      <c r="E153" s="8">
        <v>3071</v>
      </c>
      <c r="F153" s="8">
        <v>3071</v>
      </c>
      <c r="G153" s="8">
        <v>3071</v>
      </c>
      <c r="H153" s="8">
        <v>3071</v>
      </c>
      <c r="I153" s="8">
        <v>3071</v>
      </c>
      <c r="J153" s="8">
        <v>3071</v>
      </c>
      <c r="K153" s="8">
        <v>3071</v>
      </c>
      <c r="L153" s="23"/>
      <c r="N153" s="45"/>
    </row>
    <row r="154" spans="1:14" s="8" customFormat="1" ht="16.5" customHeight="1" x14ac:dyDescent="0.35">
      <c r="A154" s="8" t="s">
        <v>211</v>
      </c>
      <c r="B154" s="8">
        <v>117</v>
      </c>
      <c r="C154" s="8">
        <v>117</v>
      </c>
      <c r="D154" s="8">
        <v>117</v>
      </c>
      <c r="E154" s="8">
        <v>117</v>
      </c>
      <c r="F154" s="8">
        <v>117</v>
      </c>
      <c r="G154" s="8">
        <v>117</v>
      </c>
      <c r="H154" s="8">
        <v>117</v>
      </c>
      <c r="I154" s="8">
        <v>117</v>
      </c>
      <c r="J154" s="8">
        <v>117</v>
      </c>
      <c r="K154" s="8">
        <v>117</v>
      </c>
      <c r="L154" s="23"/>
      <c r="N154" s="45"/>
    </row>
    <row r="155" spans="1:14" x14ac:dyDescent="0.35">
      <c r="A155" s="40" t="s">
        <v>71</v>
      </c>
      <c r="B155" s="40" t="s">
        <v>597</v>
      </c>
      <c r="C155" s="40" t="s">
        <v>597</v>
      </c>
      <c r="D155" s="40" t="s">
        <v>597</v>
      </c>
      <c r="E155" s="40" t="s">
        <v>597</v>
      </c>
      <c r="F155" s="40" t="s">
        <v>597</v>
      </c>
      <c r="G155" s="40" t="s">
        <v>597</v>
      </c>
      <c r="H155" s="40" t="s">
        <v>597</v>
      </c>
      <c r="I155" s="40" t="s">
        <v>597</v>
      </c>
      <c r="J155" s="40" t="s">
        <v>597</v>
      </c>
      <c r="K155" s="40" t="s">
        <v>597</v>
      </c>
      <c r="L155" s="39"/>
    </row>
    <row r="156" spans="1:14" ht="27" customHeight="1" x14ac:dyDescent="0.35">
      <c r="A156" s="40" t="s">
        <v>72</v>
      </c>
      <c r="B156" s="40">
        <f>IFERROR((B153-B154)/B153,NA())</f>
        <v>0.96190166069684147</v>
      </c>
      <c r="C156" s="40">
        <f t="shared" ref="C156:K156" si="3">IFERROR((C153-C154)/C153,NA())</f>
        <v>0.96190166069684147</v>
      </c>
      <c r="D156" s="40">
        <f t="shared" si="3"/>
        <v>0.96190166069684147</v>
      </c>
      <c r="E156" s="40">
        <f t="shared" si="3"/>
        <v>0.96190166069684147</v>
      </c>
      <c r="F156" s="40">
        <f t="shared" si="3"/>
        <v>0.96190166069684147</v>
      </c>
      <c r="G156" s="40">
        <f t="shared" si="3"/>
        <v>0.96190166069684147</v>
      </c>
      <c r="H156" s="40">
        <f t="shared" si="3"/>
        <v>0.96190166069684147</v>
      </c>
      <c r="I156" s="40">
        <f t="shared" si="3"/>
        <v>0.96190166069684147</v>
      </c>
      <c r="J156" s="40">
        <f t="shared" si="3"/>
        <v>0.96190166069684147</v>
      </c>
      <c r="K156" s="40">
        <f t="shared" si="3"/>
        <v>0.96190166069684147</v>
      </c>
      <c r="L156" s="39">
        <f>COUNTIF(B156:K156,1)</f>
        <v>0</v>
      </c>
      <c r="M156" s="40">
        <f>COUNTIF(B156:K156,0)</f>
        <v>0</v>
      </c>
      <c r="N156" s="46">
        <v>201</v>
      </c>
    </row>
    <row r="157" spans="1:14" s="38" customFormat="1" ht="27" customHeight="1" x14ac:dyDescent="0.4">
      <c r="A157" s="38" t="s">
        <v>174</v>
      </c>
      <c r="L157" s="21"/>
      <c r="N157" s="44"/>
    </row>
    <row r="158" spans="1:14" x14ac:dyDescent="0.35">
      <c r="A158" s="40" t="s">
        <v>73</v>
      </c>
      <c r="L158" s="39"/>
    </row>
    <row r="159" spans="1:14" ht="27" customHeight="1" x14ac:dyDescent="0.35">
      <c r="A159" s="40" t="s">
        <v>74</v>
      </c>
      <c r="B159" s="40">
        <f>IFERROR(_xlfn.AGGREGATE(9,6,B27,B27,B39,B69,B72,B93,B98,B106,B118,B130,B133,B139,B142,B145,B148,B162)/COUNT(B27,B27,B39,B69,B72,B93,B98,B106,B118,B130,B133,B139,B142,B145,B148,B162),"Incomplete Scoring")</f>
        <v>1</v>
      </c>
      <c r="C159" s="40">
        <f>IFERROR(_xlfn.AGGREGATE(9,6,C27,C27,C39,C69,C72,C93,C98,C106,C118,C130,C133,C139,C142,C145,C148,C162)/COUNT(C27,C27,C39,C69,C72,C93,C98,C106,C118,C130,C133,C139,C142,C145,C148,C162),"Incomplete Scoring")</f>
        <v>1</v>
      </c>
      <c r="D159" s="40">
        <f t="shared" ref="D159:K159" si="4">IFERROR(_xlfn.AGGREGATE(9,6,D27,D27,D39,D69,D72,D93,D98,D106,D118,D130,D133,D139,D142,D145,D148,D162)/COUNT(D27,D27,D39,D69,D72,D93,D98,D106,D118,D130,D133,D139,D142,D145,D148,D162),"Incomplete Scoring")</f>
        <v>0.96153846153846156</v>
      </c>
      <c r="E159" s="40">
        <f t="shared" si="4"/>
        <v>0.96153846153846156</v>
      </c>
      <c r="F159" s="40">
        <f t="shared" si="4"/>
        <v>0.90625</v>
      </c>
      <c r="G159" s="40">
        <f t="shared" si="4"/>
        <v>1</v>
      </c>
      <c r="H159" s="40">
        <f t="shared" si="4"/>
        <v>0.9375</v>
      </c>
      <c r="I159" s="40">
        <f t="shared" si="4"/>
        <v>0.9375</v>
      </c>
      <c r="J159" s="40">
        <f t="shared" si="4"/>
        <v>0.8666666666666667</v>
      </c>
      <c r="K159" s="40">
        <f t="shared" si="4"/>
        <v>0.68269230769230771</v>
      </c>
      <c r="L159" s="39">
        <f>COUNTIF(B159:K159,1)</f>
        <v>3</v>
      </c>
      <c r="M159" s="40">
        <f>COUNTIF(B159:K159,0)</f>
        <v>0</v>
      </c>
      <c r="N159" s="46">
        <v>201</v>
      </c>
    </row>
    <row r="160" spans="1:14" s="38" customFormat="1" ht="27" customHeight="1" x14ac:dyDescent="0.4">
      <c r="A160" s="38" t="s">
        <v>144</v>
      </c>
      <c r="L160" s="21"/>
      <c r="N160" s="44"/>
    </row>
    <row r="161" spans="1:14" ht="87.5" x14ac:dyDescent="0.35">
      <c r="A161" s="40" t="s">
        <v>167</v>
      </c>
      <c r="B161" s="40" t="s">
        <v>598</v>
      </c>
      <c r="C161" s="40" t="s">
        <v>598</v>
      </c>
      <c r="D161" s="40" t="s">
        <v>598</v>
      </c>
      <c r="E161" s="40" t="s">
        <v>598</v>
      </c>
      <c r="F161" s="40" t="s">
        <v>599</v>
      </c>
      <c r="G161" s="40" t="s">
        <v>600</v>
      </c>
      <c r="H161" s="40" t="s">
        <v>600</v>
      </c>
      <c r="I161" s="40" t="s">
        <v>600</v>
      </c>
      <c r="J161" s="40" t="s">
        <v>601</v>
      </c>
      <c r="K161" s="40" t="s">
        <v>602</v>
      </c>
      <c r="L161" s="39"/>
    </row>
    <row r="162" spans="1:14" ht="27" customHeight="1" x14ac:dyDescent="0.35">
      <c r="A162" s="40" t="s">
        <v>168</v>
      </c>
      <c r="B162" s="40">
        <v>1</v>
      </c>
      <c r="C162" s="40">
        <v>1</v>
      </c>
      <c r="D162" s="40">
        <v>1</v>
      </c>
      <c r="E162" s="40">
        <v>1</v>
      </c>
      <c r="F162" s="40">
        <v>0.5</v>
      </c>
      <c r="G162" s="40">
        <v>1</v>
      </c>
      <c r="H162" s="40">
        <v>1</v>
      </c>
      <c r="I162" s="40">
        <v>1</v>
      </c>
      <c r="J162" s="40">
        <v>0.5</v>
      </c>
      <c r="K162" s="40">
        <v>0.5</v>
      </c>
      <c r="L162" s="39">
        <f>COUNTIF(B162:K162,1)</f>
        <v>7</v>
      </c>
      <c r="M162" s="40">
        <f>COUNTIF(B162:K162,0)</f>
        <v>0</v>
      </c>
      <c r="N162" s="46">
        <v>212</v>
      </c>
    </row>
    <row r="163" spans="1:14" s="9" customFormat="1" ht="51.75" customHeight="1" x14ac:dyDescent="0.35">
      <c r="N163" s="47"/>
    </row>
    <row r="164" spans="1:14" ht="20.25" customHeight="1" x14ac:dyDescent="0.35">
      <c r="A164" s="10"/>
    </row>
    <row r="165" spans="1:14" s="14" customFormat="1" ht="41.25" customHeight="1" x14ac:dyDescent="0.35">
      <c r="A165" s="35" t="s">
        <v>603</v>
      </c>
      <c r="B165" s="15">
        <f>IFERROR(AVERAGEIFS(B3:B162,$A$3:$A162,"*Score*",B3:B162,"&gt;=0")*100,"Scoring Incomplete")</f>
        <v>95.339095941505576</v>
      </c>
      <c r="C165" s="15">
        <f t="shared" ref="C165:K165" si="5">IFERROR(AVERAGEIFS(C3:C162,$A$3:$A$162,"*Score*",C3:C162,"&gt;=0")*100,"Scoring Incomplete")</f>
        <v>93.823944426354061</v>
      </c>
      <c r="D165" s="15">
        <f t="shared" si="5"/>
        <v>92.192242794652429</v>
      </c>
      <c r="E165" s="15">
        <f t="shared" si="5"/>
        <v>89.161939764349398</v>
      </c>
      <c r="F165" s="15">
        <f t="shared" si="5"/>
        <v>88.522643501935676</v>
      </c>
      <c r="G165" s="15">
        <f t="shared" si="5"/>
        <v>95.605433316276674</v>
      </c>
      <c r="H165" s="15">
        <f t="shared" si="5"/>
        <v>92.776115724157876</v>
      </c>
      <c r="I165" s="15">
        <f t="shared" si="5"/>
        <v>92.776115724157876</v>
      </c>
      <c r="J165" s="15">
        <f t="shared" si="5"/>
        <v>89.5101952210386</v>
      </c>
      <c r="K165" s="15">
        <f t="shared" si="5"/>
        <v>78.660196920739082</v>
      </c>
      <c r="N165" s="48"/>
    </row>
    <row r="166" spans="1:14" s="49" customFormat="1" ht="20.5" thickBot="1" x14ac:dyDescent="0.4">
      <c r="A166" s="46"/>
      <c r="N166" s="48"/>
    </row>
    <row r="167" spans="1:14" s="16" customFormat="1" ht="57.75" customHeight="1" thickBot="1" x14ac:dyDescent="0.4">
      <c r="A167" s="36" t="s">
        <v>604</v>
      </c>
      <c r="B167" s="20">
        <f>IFERROR(AVERAGE(B165:K165),"No Scores")</f>
        <v>90.836792333516726</v>
      </c>
      <c r="N167" s="50"/>
    </row>
    <row r="168" spans="1:14" s="16" customFormat="1" ht="57.75" customHeight="1" x14ac:dyDescent="0.35">
      <c r="A168" s="51"/>
      <c r="B168" s="52"/>
      <c r="N168" s="50"/>
    </row>
    <row r="169" spans="1:14" s="14" customFormat="1" ht="41.25" customHeight="1" x14ac:dyDescent="0.35">
      <c r="A169" s="35" t="s">
        <v>605</v>
      </c>
      <c r="B169" s="15">
        <f>IFERROR(AVERAGEIFS(B$3:B$162,$A$3:$A$162,"*Score*",B$3:B$162,"&gt;=0",$N$3:$N$162,"&gt;200",$N$3:$N$162,"&lt;203")*100,"Scoring Incomplete")</f>
        <v>95.847606642787369</v>
      </c>
      <c r="C169" s="15">
        <f t="shared" ref="C169:K169" si="6">IFERROR(AVERAGEIFS(C$3:C$162,$A$3:$A$162,"*Score*",C$3:C$162,"&gt;=0",$N$3:$N$162,"&gt;200",$N$3:$N$162,"&lt;203")*100,"Scoring Incomplete")</f>
        <v>93.847606642787369</v>
      </c>
      <c r="D169" s="15">
        <f t="shared" si="6"/>
        <v>91.693760488941209</v>
      </c>
      <c r="E169" s="15">
        <f t="shared" si="6"/>
        <v>91.693760488941209</v>
      </c>
      <c r="F169" s="15">
        <f t="shared" si="6"/>
        <v>92.104265409988301</v>
      </c>
      <c r="G169" s="15">
        <f t="shared" si="6"/>
        <v>96.155191335914225</v>
      </c>
      <c r="H169" s="15">
        <f t="shared" si="6"/>
        <v>95.923709854432744</v>
      </c>
      <c r="I169" s="15">
        <f t="shared" si="6"/>
        <v>95.923709854432744</v>
      </c>
      <c r="J169" s="15">
        <f t="shared" si="6"/>
        <v>95.494493566782722</v>
      </c>
      <c r="K169" s="15">
        <f t="shared" si="6"/>
        <v>80.806188486911381</v>
      </c>
    </row>
    <row r="170" spans="1:14" s="14" customFormat="1" ht="18.75" customHeight="1" thickBot="1" x14ac:dyDescent="0.4">
      <c r="A170" s="35"/>
      <c r="B170" s="15"/>
      <c r="C170" s="15"/>
      <c r="D170" s="15"/>
      <c r="E170" s="15"/>
      <c r="F170" s="15"/>
      <c r="G170" s="48"/>
    </row>
    <row r="171" spans="1:14" s="16" customFormat="1" ht="57.75" customHeight="1" thickBot="1" x14ac:dyDescent="0.4">
      <c r="A171" s="36" t="s">
        <v>606</v>
      </c>
      <c r="B171" s="20">
        <f>IFERROR(AVERAGE(B169:K169),"No Scores")</f>
        <v>92.94902927719194</v>
      </c>
      <c r="G171" s="50"/>
    </row>
    <row r="172" spans="1:14" ht="60" customHeight="1" x14ac:dyDescent="0.4">
      <c r="A172" s="41"/>
      <c r="G172" s="45"/>
      <c r="N172" s="40"/>
    </row>
    <row r="173" spans="1:14" s="14" customFormat="1" ht="41.25" customHeight="1" thickBot="1" x14ac:dyDescent="0.4">
      <c r="A173" s="35" t="s">
        <v>503</v>
      </c>
      <c r="B173" s="15">
        <f t="array" ref="B173">IFERROR(SUM(SUMIFS(B$3:B$162,$A$3:$A$162,"*Score*",B$3:B$162,"&gt;=0",$N$3:$N$162,{202,212}))/SUM(COUNTIFS($A$3:$A$162,"*Score*",B$3:B$162,"&gt;=0",$N$3:$N$162,{202,212}))*100,"Scoring Incomplete")</f>
        <v>89.285714285714292</v>
      </c>
      <c r="C173" s="15">
        <f t="array" ref="C173">IFERROR(SUM(SUMIFS(C$3:C$162,$A$3:$A$162,"*Score*",C$3:C$162,"&gt;=0",$N$3:$N$162,{202,212}))/SUM(COUNTIFS($A$3:$A$162,"*Score*",C$3:C$162,"&gt;=0",$N$3:$N$162,{202,212}))*100,"Scoring Incomplete")</f>
        <v>85.714285714285708</v>
      </c>
      <c r="D173" s="15">
        <f t="array" ref="D173">IFERROR(SUM(SUMIFS(D$3:D$162,$A$3:$A$162,"*Score*",D$3:D$162,"&gt;=0",$N$3:$N$162,{202,212}))/SUM(COUNTIFS($A$3:$A$162,"*Score*",D$3:D$162,"&gt;=0",$N$3:$N$162,{202,212}))*100,"Scoring Incomplete")</f>
        <v>85.714285714285708</v>
      </c>
      <c r="E173" s="15">
        <f t="array" ref="E173">IFERROR(SUM(SUMIFS(E$3:E$162,$A$3:$A$162,"*Score*",E$3:E$162,"&gt;=0",$N$3:$N$162,{202,212}))/SUM(COUNTIFS($A$3:$A$162,"*Score*",E$3:E$162,"&gt;=0",$N$3:$N$162,{202,212}))*100,"Scoring Incomplete")</f>
        <v>78.571428571428569</v>
      </c>
      <c r="F173" s="15">
        <f t="array" ref="F173">IFERROR(SUM(SUMIFS(F$3:F$162,$A$3:$A$162,"*Score*",F$3:F$162,"&gt;=0",$N$3:$N$162,{202,212}))/SUM(COUNTIFS($A$3:$A$162,"*Score*",F$3:F$162,"&gt;=0",$N$3:$N$162,{202,212}))*100,"Scoring Incomplete")</f>
        <v>78.125</v>
      </c>
      <c r="G173" s="15">
        <f t="array" ref="G173">IFERROR(SUM(SUMIFS(G$3:G$162,$A$3:$A$162,"*Score*",G$3:G$162,"&gt;=0",$N$3:$N$162,{202,212}))/SUM(COUNTIFS($A$3:$A$162,"*Score*",G$3:G$162,"&gt;=0",$N$3:$N$162,{202,212}))*100,"Scoring Incomplete")</f>
        <v>90</v>
      </c>
      <c r="H173" s="15">
        <f t="array" ref="H173">IFERROR(SUM(SUMIFS(H$3:H$162,$A$3:$A$162,"*Score*",H$3:H$162,"&gt;=0",$N$3:$N$162,{202,212}))/SUM(COUNTIFS($A$3:$A$162,"*Score*",H$3:H$162,"&gt;=0",$N$3:$N$162,{202,212}))*100,"Scoring Incomplete")</f>
        <v>84.375</v>
      </c>
      <c r="I173" s="15">
        <f t="array" ref="I173">IFERROR(SUM(SUMIFS(I$3:I$162,$A$3:$A$162,"*Score*",I$3:I$162,"&gt;=0",$N$3:$N$162,{202,212}))/SUM(COUNTIFS($A$3:$A$162,"*Score*",I$3:I$162,"&gt;=0",$N$3:$N$162,{202,212}))*100,"Scoring Incomplete")</f>
        <v>84.375</v>
      </c>
      <c r="J173" s="15">
        <f t="array" ref="J173">IFERROR(SUM(SUMIFS(J$3:J$162,$A$3:$A$162,"*Score*",J$3:J$162,"&gt;=0",$N$3:$N$162,{202,212}))/SUM(COUNTIFS($A$3:$A$162,"*Score*",J$3:J$162,"&gt;=0",$N$3:$N$162,{202,212}))*100,"Scoring Incomplete")</f>
        <v>80</v>
      </c>
      <c r="K173" s="15">
        <f t="array" ref="K173">IFERROR(SUM(SUMIFS(K$3:K$162,$A$3:$A$162,"*Score*",K$3:K$162,"&gt;=0",$N$3:$N$162,{202,212}))/SUM(COUNTIFS($A$3:$A$162,"*Score*",K$3:K$162,"&gt;=0",$N$3:$N$162,{202,212}))*100,"Scoring Incomplete")</f>
        <v>69.831730769230774</v>
      </c>
    </row>
    <row r="174" spans="1:14" s="16" customFormat="1" ht="57.75" customHeight="1" thickBot="1" x14ac:dyDescent="0.4">
      <c r="A174" s="36" t="s">
        <v>505</v>
      </c>
      <c r="B174" s="20">
        <f>IFERROR(AVERAGE(B173:K173),"No Scores")</f>
        <v>82.599244505494497</v>
      </c>
      <c r="G174" s="50"/>
    </row>
    <row r="175" spans="1:14" s="14" customFormat="1" ht="38.25" customHeight="1" x14ac:dyDescent="0.35">
      <c r="A175" s="35"/>
      <c r="B175" s="15"/>
      <c r="C175" s="15"/>
      <c r="D175" s="15"/>
      <c r="E175" s="15"/>
      <c r="F175" s="15"/>
      <c r="G175" s="48"/>
    </row>
    <row r="176" spans="1:14" s="14" customFormat="1" ht="41.25" customHeight="1" thickBot="1" x14ac:dyDescent="0.4">
      <c r="A176" s="35" t="s">
        <v>504</v>
      </c>
      <c r="B176" s="15">
        <f t="array" ref="B176">IFERROR(SUM(SUMIFS(B$3:B$162,$A$3:$A$162,"*Score*",B$3:B$162,"&gt;=0",$N$3:$N$162,{201,211}))/SUM(COUNTIFS($A$3:$A$162,"*Score*",B$3:B$162,"&gt;=0",$N$3:$N$162,{201,211}))*100,"Scoring Incomplete")</f>
        <v>99.788342559426894</v>
      </c>
      <c r="C176" s="15">
        <f t="array" ref="C176">IFERROR(SUM(SUMIFS(C$3:C$162,$A$3:$A$162,"*Score*",C$3:C$162,"&gt;=0",$N$3:$N$162,{201,211}))/SUM(COUNTIFS($A$3:$A$162,"*Score*",C$3:C$162,"&gt;=0",$N$3:$N$162,{201,211}))*100,"Scoring Incomplete")</f>
        <v>99.788342559426894</v>
      </c>
      <c r="D176" s="15">
        <f t="array" ref="D176">IFERROR(SUM(SUMIFS(D$3:D$162,$A$3:$A$162,"*Score*",D$3:D$162,"&gt;=0",$N$3:$N$162,{201,211}))/SUM(COUNTIFS($A$3:$A$162,"*Score*",D$3:D$162,"&gt;=0",$N$3:$N$162,{201,211}))*100,"Scoring Incomplete")</f>
        <v>96.796889567973921</v>
      </c>
      <c r="E176" s="15">
        <f t="array" ref="E176">IFERROR(SUM(SUMIFS(E$3:E$162,$A$3:$A$162,"*Score*",E$3:E$162,"&gt;=0",$N$3:$N$162,{201,211}))/SUM(COUNTIFS($A$3:$A$162,"*Score*",E$3:E$162,"&gt;=0",$N$3:$N$162,{201,211}))*100,"Scoring Incomplete")</f>
        <v>96.796889567973921</v>
      </c>
      <c r="F176" s="15">
        <f t="array" ref="F176">IFERROR(SUM(SUMIFS(F$3:F$162,$A$3:$A$162,"*Score*",F$3:F$162,"&gt;=0",$N$3:$N$162,{201,211}))/SUM(COUNTIFS($A$3:$A$162,"*Score*",F$3:F$162,"&gt;=0",$N$3:$N$162,{201,211}))*100,"Scoring Incomplete")</f>
        <v>96.674482424720225</v>
      </c>
      <c r="G176" s="15">
        <f t="array" ref="G176">IFERROR(SUM(SUMIFS(G$3:G$162,$A$3:$A$162,"*Score*",G$3:G$162,"&gt;=0",$N$3:$N$162,{201,211}))/SUM(COUNTIFS($A$3:$A$162,"*Score*",G$3:G$162,"&gt;=0",$N$3:$N$162,{201,211}))*100,"Scoring Incomplete")</f>
        <v>99.799482424720225</v>
      </c>
      <c r="H176" s="15">
        <f t="array" ref="H176">IFERROR(SUM(SUMIFS(H$3:H$162,$A$3:$A$162,"*Score*",H$3:H$162,"&gt;=0",$N$3:$N$162,{201,211}))/SUM(COUNTIFS($A$3:$A$162,"*Score*",H$3:H$162,"&gt;=0",$N$3:$N$162,{201,211}))*100,"Scoring Incomplete")</f>
        <v>99.47053505629917</v>
      </c>
      <c r="I176" s="15">
        <f t="array" ref="I176">IFERROR(SUM(SUMIFS(I$3:I$162,$A$3:$A$162,"*Score*",I$3:I$162,"&gt;=0",$N$3:$N$162,{201,211}))/SUM(COUNTIFS($A$3:$A$162,"*Score*",I$3:I$162,"&gt;=0",$N$3:$N$162,{201,211}))*100,"Scoring Incomplete")</f>
        <v>99.47053505629917</v>
      </c>
      <c r="J176" s="15">
        <f t="array" ref="J176">IFERROR(SUM(SUMIFS(J$3:J$162,$A$3:$A$162,"*Score*",J$3:J$162,"&gt;=0",$N$3:$N$162,{201,211}))/SUM(COUNTIFS($A$3:$A$162,"*Score*",J$3:J$162,"&gt;=0",$N$3:$N$162,{201,211}))*100,"Scoring Incomplete")</f>
        <v>96.466149091386882</v>
      </c>
      <c r="K176" s="15">
        <f t="array" ref="K176">IFERROR(SUM(SUMIFS(K$3:K$162,$A$3:$A$162,"*Score*",K$3:K$162,"&gt;=0",$N$3:$N$162,{201,211}))/SUM(COUNTIFS($A$3:$A$162,"*Score*",K$3:K$162,"&gt;=0",$N$3:$N$162,{201,211}))*100,"Scoring Incomplete")</f>
        <v>84.971547202048171</v>
      </c>
    </row>
    <row r="177" spans="1:16" s="16" customFormat="1" ht="57.75" customHeight="1" thickBot="1" x14ac:dyDescent="0.4">
      <c r="A177" s="36" t="s">
        <v>495</v>
      </c>
      <c r="B177" s="20">
        <f>IFERROR(AVERAGE(B176:K176),"No Scores")</f>
        <v>97.002319551027554</v>
      </c>
      <c r="G177" s="50"/>
    </row>
    <row r="178" spans="1:16" ht="53.25" customHeight="1" x14ac:dyDescent="0.35"/>
    <row r="179" spans="1:16" x14ac:dyDescent="0.35">
      <c r="A179" s="40" t="s">
        <v>607</v>
      </c>
      <c r="B179" s="40">
        <f>SUM(B4:K4)</f>
        <v>50</v>
      </c>
      <c r="N179" s="40"/>
      <c r="P179" s="45"/>
    </row>
    <row r="180" spans="1:16" x14ac:dyDescent="0.35">
      <c r="A180" s="40" t="s">
        <v>608</v>
      </c>
      <c r="B180" s="40">
        <f>SUM(B5:K5)</f>
        <v>50</v>
      </c>
      <c r="N180" s="40"/>
      <c r="P180" s="45"/>
    </row>
    <row r="181" spans="1:16" x14ac:dyDescent="0.35">
      <c r="N181" s="40"/>
      <c r="P181" s="45"/>
    </row>
    <row r="182" spans="1:16" x14ac:dyDescent="0.35">
      <c r="A182" s="40" t="s">
        <v>609</v>
      </c>
      <c r="B182" s="40">
        <f>SUM(B95:K95)</f>
        <v>233</v>
      </c>
      <c r="N182" s="40"/>
      <c r="P182" s="45"/>
    </row>
    <row r="183" spans="1:16" x14ac:dyDescent="0.35">
      <c r="A183" s="40" t="s">
        <v>610</v>
      </c>
      <c r="B183" s="40">
        <f>SUM(B96:K96)</f>
        <v>233</v>
      </c>
      <c r="N183" s="40"/>
      <c r="P183" s="45"/>
    </row>
  </sheetData>
  <mergeCells count="10">
    <mergeCell ref="M1:M2"/>
    <mergeCell ref="N1:N2"/>
    <mergeCell ref="A10:B10"/>
    <mergeCell ref="A16:B16"/>
    <mergeCell ref="A22:B22"/>
    <mergeCell ref="A64:B64"/>
    <mergeCell ref="A82:B82"/>
    <mergeCell ref="A94:B94"/>
    <mergeCell ref="A149:B149"/>
    <mergeCell ref="L1:L2"/>
  </mergeCells>
  <dataValidations count="6">
    <dataValidation type="list" allowBlank="1" showInputMessage="1" showErrorMessage="1" sqref="B101:K101 B60:K60 B112:K112 B142:K142 B162:K162 B148:K148" xr:uid="{E40AA5CF-511C-4CEE-88F1-68585ADFE410}">
      <formula1>"N/A,1,.5,0"</formula1>
    </dataValidation>
    <dataValidation type="list" allowBlank="1" showInputMessage="1" showErrorMessage="1" sqref="B115:K115 B54:K54 B36:K36 B57:K57 B72:K72 B130:K130 B87:K87" xr:uid="{74D660DF-0960-4E89-9182-B174034E2ACD}">
      <formula1>"1,0"</formula1>
    </dataValidation>
    <dataValidation type="list" allowBlank="1" showInputMessage="1" showErrorMessage="1" sqref="B151:K151 B66:K66 B84:K84 B45:K45 B33:K33 B75:K75 B78:K78 B136:K136 B121:K121 B81:K81 B127:K127 B133:K133 B139:K139 B39:K39 B145:K145" xr:uid="{A6A406ED-4EF9-47CF-BCD9-6724D231F332}">
      <formula1>"N/A,1,0"</formula1>
    </dataValidation>
    <dataValidation type="list" allowBlank="1" showInputMessage="1" showErrorMessage="1" sqref="B124:K124 B30:K30 B48:K48 B51:K51 B63:K63 B69:K69 B90:K90 B93:K93 B109:K109 B42:K42 B118:K118" xr:uid="{867AFC38-1B49-459F-BC6D-931DBAD8112A}">
      <formula1>"1,.5,0"</formula1>
    </dataValidation>
    <dataValidation type="list" allowBlank="1" showInputMessage="1" showErrorMessage="1" sqref="B27:K27" xr:uid="{6EF39658-7E0A-464B-9D52-D266AE93CD32}">
      <formula1>"1,.75,.5,.25,0"</formula1>
    </dataValidation>
    <dataValidation type="list" allowBlank="1" showInputMessage="1" showErrorMessage="1" sqref="B21:K21 B12:K12 B15:K15 B18:K18 B24:K24 B6:K7" xr:uid="{A380E6A9-D790-44E1-AE93-BF4349735A2A}">
      <formula1>"N/A,1,.75,.5,.25,0"</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CC007-390D-4B5E-8327-D62D64AD8117}">
  <dimension ref="A1:H186"/>
  <sheetViews>
    <sheetView workbookViewId="0">
      <pane xSplit="1" ySplit="2" topLeftCell="B3" activePane="bottomRight" state="frozen"/>
      <selection pane="topRight" activeCell="B1" sqref="B1"/>
      <selection pane="bottomLeft" activeCell="A2" sqref="A2"/>
      <selection pane="bottomRight"/>
    </sheetView>
  </sheetViews>
  <sheetFormatPr defaultColWidth="9.1796875" defaultRowHeight="17.5" x14ac:dyDescent="0.35"/>
  <cols>
    <col min="1" max="1" width="43.1796875" style="40" customWidth="1"/>
    <col min="2" max="5" width="42.81640625" style="40" customWidth="1"/>
    <col min="6" max="7" width="12.7265625" style="40" customWidth="1"/>
    <col min="8" max="8" width="11.81640625" style="45" customWidth="1"/>
    <col min="9" max="16384" width="9.1796875" style="40"/>
  </cols>
  <sheetData>
    <row r="1" spans="1:8" ht="24" customHeight="1" x14ac:dyDescent="0.35">
      <c r="A1" s="40" t="s">
        <v>717</v>
      </c>
      <c r="B1" s="40" t="s">
        <v>170</v>
      </c>
      <c r="C1" s="40" t="s">
        <v>718</v>
      </c>
      <c r="D1" s="40" t="s">
        <v>719</v>
      </c>
      <c r="E1" s="40" t="s">
        <v>720</v>
      </c>
      <c r="F1" s="80" t="s">
        <v>197</v>
      </c>
      <c r="G1" s="81" t="s">
        <v>198</v>
      </c>
      <c r="H1" s="82" t="s">
        <v>498</v>
      </c>
    </row>
    <row r="2" spans="1:8" s="2" customFormat="1" ht="60.75" customHeight="1" x14ac:dyDescent="0.35">
      <c r="A2" s="33" t="s">
        <v>418</v>
      </c>
      <c r="B2" s="3" t="s">
        <v>721</v>
      </c>
      <c r="C2" s="3" t="s">
        <v>722</v>
      </c>
      <c r="D2" s="3" t="s">
        <v>723</v>
      </c>
      <c r="E2" s="3" t="s">
        <v>724</v>
      </c>
      <c r="F2" s="80"/>
      <c r="G2" s="81"/>
      <c r="H2" s="83"/>
    </row>
    <row r="3" spans="1:8" s="38" customFormat="1" ht="27" customHeight="1" x14ac:dyDescent="0.4">
      <c r="A3" s="38" t="s">
        <v>203</v>
      </c>
      <c r="B3" s="5"/>
      <c r="C3" s="5"/>
      <c r="D3" s="5"/>
      <c r="E3" s="5"/>
      <c r="F3" s="21"/>
      <c r="H3" s="44"/>
    </row>
    <row r="4" spans="1:8" x14ac:dyDescent="0.35">
      <c r="A4" s="40" t="s">
        <v>0</v>
      </c>
      <c r="B4" s="40">
        <v>44</v>
      </c>
      <c r="C4" s="40">
        <v>15</v>
      </c>
      <c r="D4" s="40">
        <v>38</v>
      </c>
      <c r="E4" s="40">
        <v>24</v>
      </c>
      <c r="F4" s="39"/>
    </row>
    <row r="5" spans="1:8" x14ac:dyDescent="0.35">
      <c r="A5" s="40" t="s">
        <v>260</v>
      </c>
      <c r="B5" s="40">
        <v>23</v>
      </c>
      <c r="C5" s="40">
        <v>3</v>
      </c>
      <c r="D5" s="40">
        <v>21</v>
      </c>
      <c r="E5" s="40">
        <v>13</v>
      </c>
      <c r="F5" s="39"/>
    </row>
    <row r="6" spans="1:8" x14ac:dyDescent="0.35">
      <c r="A6" s="40" t="s">
        <v>412</v>
      </c>
      <c r="B6" s="40" t="s">
        <v>518</v>
      </c>
      <c r="C6" s="40" t="s">
        <v>518</v>
      </c>
      <c r="D6" s="40" t="s">
        <v>518</v>
      </c>
      <c r="E6" s="40" t="s">
        <v>518</v>
      </c>
      <c r="F6" s="39"/>
    </row>
    <row r="7" spans="1:8" x14ac:dyDescent="0.35">
      <c r="A7" s="40" t="s">
        <v>413</v>
      </c>
      <c r="B7" s="40" t="s">
        <v>518</v>
      </c>
      <c r="C7" s="40" t="s">
        <v>518</v>
      </c>
      <c r="D7" s="40" t="s">
        <v>518</v>
      </c>
      <c r="E7" s="40" t="s">
        <v>518</v>
      </c>
      <c r="F7" s="39"/>
    </row>
    <row r="8" spans="1:8" ht="140" x14ac:dyDescent="0.35">
      <c r="A8" s="40" t="s">
        <v>1</v>
      </c>
      <c r="B8" s="40" t="s">
        <v>725</v>
      </c>
      <c r="C8" s="40" t="s">
        <v>726</v>
      </c>
      <c r="D8" s="40" t="s">
        <v>727</v>
      </c>
      <c r="E8" s="40" t="s">
        <v>726</v>
      </c>
      <c r="F8" s="39"/>
    </row>
    <row r="9" spans="1:8" ht="27" customHeight="1" x14ac:dyDescent="0.35">
      <c r="A9" s="40" t="s">
        <v>2</v>
      </c>
      <c r="B9" s="40">
        <f>IFERROR(((B5/B4)+IF(ISNUMBER(B6),B6,0)+IF(ISNUMBER(B7),B7,0))/COUNT(B5,B6,B7),"Incomplete Scoring")</f>
        <v>0.52272727272727271</v>
      </c>
      <c r="C9" s="40">
        <f>IFERROR(((C5/C4)+IF(ISNUMBER(C6),C6,0)+IF(ISNUMBER(C7),C7,0))/COUNT(C5,C6,C7),"Incomplete Scoring")</f>
        <v>0.2</v>
      </c>
      <c r="D9" s="40">
        <f t="shared" ref="D9:E9" si="0">IFERROR(((D5/D4)+IF(ISNUMBER(D6),D6,0)+IF(ISNUMBER(D7),D7,0))/COUNT(D5,D6,D7),"Incomplete Scoring")</f>
        <v>0.55263157894736847</v>
      </c>
      <c r="E9" s="40">
        <f t="shared" si="0"/>
        <v>0.54166666666666663</v>
      </c>
      <c r="F9" s="39">
        <f>COUNTIF(B9:E9,1)</f>
        <v>0</v>
      </c>
      <c r="G9" s="40">
        <f>COUNTIF(B9:E9,0)</f>
        <v>0</v>
      </c>
      <c r="H9" s="45" t="s">
        <v>497</v>
      </c>
    </row>
    <row r="10" spans="1:8" s="38" customFormat="1" ht="27" customHeight="1" x14ac:dyDescent="0.4">
      <c r="A10" s="78" t="s">
        <v>424</v>
      </c>
      <c r="B10" s="78"/>
      <c r="F10" s="21"/>
      <c r="H10" s="44"/>
    </row>
    <row r="11" spans="1:8" ht="35" x14ac:dyDescent="0.35">
      <c r="A11" s="40" t="s">
        <v>3</v>
      </c>
      <c r="B11" s="40" t="s">
        <v>524</v>
      </c>
      <c r="C11" s="40" t="s">
        <v>524</v>
      </c>
      <c r="D11" s="40" t="s">
        <v>524</v>
      </c>
      <c r="E11" s="40" t="s">
        <v>524</v>
      </c>
      <c r="F11" s="39"/>
    </row>
    <row r="12" spans="1:8" ht="27" customHeight="1" x14ac:dyDescent="0.35">
      <c r="A12" s="40" t="s">
        <v>4</v>
      </c>
      <c r="B12" s="40" t="s">
        <v>518</v>
      </c>
      <c r="C12" s="40" t="s">
        <v>518</v>
      </c>
      <c r="D12" s="40" t="s">
        <v>518</v>
      </c>
      <c r="E12" s="40" t="s">
        <v>518</v>
      </c>
      <c r="F12" s="39">
        <f>COUNTIF(B12:E12,1)</f>
        <v>0</v>
      </c>
      <c r="G12" s="40">
        <f>COUNTIF(B12:E12,0)</f>
        <v>0</v>
      </c>
      <c r="H12" s="46">
        <v>201</v>
      </c>
    </row>
    <row r="13" spans="1:8" s="38" customFormat="1" ht="27" customHeight="1" x14ac:dyDescent="0.4">
      <c r="A13" s="38" t="s">
        <v>204</v>
      </c>
      <c r="F13" s="21"/>
      <c r="H13" s="44"/>
    </row>
    <row r="14" spans="1:8" ht="35" x14ac:dyDescent="0.35">
      <c r="A14" s="40" t="s">
        <v>5</v>
      </c>
      <c r="B14" s="40" t="s">
        <v>728</v>
      </c>
      <c r="C14" s="40" t="s">
        <v>525</v>
      </c>
      <c r="D14" s="40" t="s">
        <v>525</v>
      </c>
      <c r="E14" s="40" t="s">
        <v>525</v>
      </c>
      <c r="F14" s="39"/>
    </row>
    <row r="15" spans="1:8" ht="27" customHeight="1" x14ac:dyDescent="0.35">
      <c r="A15" s="40" t="s">
        <v>6</v>
      </c>
      <c r="B15" s="40">
        <v>0.25</v>
      </c>
      <c r="C15" s="40" t="s">
        <v>518</v>
      </c>
      <c r="D15" s="40" t="s">
        <v>518</v>
      </c>
      <c r="E15" s="40" t="s">
        <v>518</v>
      </c>
      <c r="F15" s="39">
        <f>COUNTIF(B15:E15,1)</f>
        <v>0</v>
      </c>
      <c r="G15" s="40">
        <f>COUNTIF(B15:E15,0)</f>
        <v>0</v>
      </c>
      <c r="H15" s="45" t="s">
        <v>526</v>
      </c>
    </row>
    <row r="16" spans="1:8" s="38" customFormat="1" ht="27" customHeight="1" x14ac:dyDescent="0.4">
      <c r="A16" s="78" t="s">
        <v>205</v>
      </c>
      <c r="B16" s="78"/>
      <c r="F16" s="21"/>
      <c r="H16" s="44"/>
    </row>
    <row r="17" spans="1:8" x14ac:dyDescent="0.35">
      <c r="A17" s="40" t="s">
        <v>7</v>
      </c>
      <c r="B17" s="40" t="s">
        <v>729</v>
      </c>
      <c r="C17" s="40" t="s">
        <v>525</v>
      </c>
      <c r="D17" s="40" t="s">
        <v>525</v>
      </c>
      <c r="E17" s="40" t="s">
        <v>525</v>
      </c>
      <c r="F17" s="39"/>
    </row>
    <row r="18" spans="1:8" ht="27" customHeight="1" x14ac:dyDescent="0.35">
      <c r="A18" s="40" t="s">
        <v>8</v>
      </c>
      <c r="B18" s="40">
        <v>0</v>
      </c>
      <c r="C18" s="40" t="s">
        <v>518</v>
      </c>
      <c r="D18" s="40" t="s">
        <v>518</v>
      </c>
      <c r="E18" s="40" t="s">
        <v>518</v>
      </c>
      <c r="F18" s="39">
        <f>COUNTIF(B18:E18,1)</f>
        <v>0</v>
      </c>
      <c r="G18" s="40">
        <f>COUNTIF(B18:E18,0)</f>
        <v>1</v>
      </c>
      <c r="H18" s="46">
        <v>201</v>
      </c>
    </row>
    <row r="19" spans="1:8" s="38" customFormat="1" ht="27" customHeight="1" x14ac:dyDescent="0.4">
      <c r="A19" s="38" t="s">
        <v>206</v>
      </c>
      <c r="F19" s="21"/>
      <c r="H19" s="44"/>
    </row>
    <row r="20" spans="1:8" x14ac:dyDescent="0.35">
      <c r="A20" s="40" t="s">
        <v>9</v>
      </c>
      <c r="B20" s="40" t="s">
        <v>527</v>
      </c>
      <c r="C20" s="40" t="s">
        <v>527</v>
      </c>
      <c r="D20" s="40" t="s">
        <v>527</v>
      </c>
      <c r="E20" s="40" t="s">
        <v>527</v>
      </c>
      <c r="F20" s="39"/>
    </row>
    <row r="21" spans="1:8" ht="27" customHeight="1" x14ac:dyDescent="0.35">
      <c r="A21" s="40" t="s">
        <v>10</v>
      </c>
      <c r="B21" s="40" t="s">
        <v>518</v>
      </c>
      <c r="C21" s="40" t="s">
        <v>518</v>
      </c>
      <c r="D21" s="40" t="s">
        <v>518</v>
      </c>
      <c r="E21" s="40" t="s">
        <v>518</v>
      </c>
      <c r="F21" s="39">
        <f>COUNTIF(B21:E21,1)</f>
        <v>0</v>
      </c>
      <c r="G21" s="40">
        <f>COUNTIF(B21:E21,0)</f>
        <v>0</v>
      </c>
      <c r="H21" s="46">
        <v>202</v>
      </c>
    </row>
    <row r="22" spans="1:8" s="38" customFormat="1" ht="27" customHeight="1" x14ac:dyDescent="0.4">
      <c r="A22" s="78" t="s">
        <v>430</v>
      </c>
      <c r="B22" s="78"/>
      <c r="F22" s="21"/>
      <c r="H22" s="44"/>
    </row>
    <row r="23" spans="1:8" ht="105" x14ac:dyDescent="0.35">
      <c r="A23" s="40" t="s">
        <v>11</v>
      </c>
      <c r="B23" s="40" t="s">
        <v>730</v>
      </c>
      <c r="C23" s="40" t="s">
        <v>525</v>
      </c>
      <c r="D23" s="40" t="s">
        <v>525</v>
      </c>
      <c r="E23" s="40" t="s">
        <v>525</v>
      </c>
      <c r="F23" s="39"/>
    </row>
    <row r="24" spans="1:8" ht="27" customHeight="1" x14ac:dyDescent="0.35">
      <c r="A24" s="40" t="s">
        <v>12</v>
      </c>
      <c r="B24" s="40">
        <v>0.25</v>
      </c>
      <c r="C24" s="40" t="s">
        <v>518</v>
      </c>
      <c r="D24" s="40" t="s">
        <v>518</v>
      </c>
      <c r="E24" s="40" t="s">
        <v>518</v>
      </c>
      <c r="F24" s="39">
        <f>COUNTIF(B24:E24,1)</f>
        <v>0</v>
      </c>
      <c r="G24" s="40">
        <f>COUNTIF(B24:E24,0)</f>
        <v>0</v>
      </c>
      <c r="H24" s="46">
        <v>202</v>
      </c>
    </row>
    <row r="25" spans="1:8" s="38" customFormat="1" ht="27" customHeight="1" x14ac:dyDescent="0.4">
      <c r="A25" s="38" t="s">
        <v>182</v>
      </c>
      <c r="F25" s="21"/>
      <c r="H25" s="44"/>
    </row>
    <row r="26" spans="1:8" ht="105" x14ac:dyDescent="0.35">
      <c r="A26" s="40" t="s">
        <v>13</v>
      </c>
      <c r="B26" s="40" t="s">
        <v>731</v>
      </c>
      <c r="C26" s="40" t="s">
        <v>731</v>
      </c>
      <c r="D26" s="40" t="s">
        <v>731</v>
      </c>
      <c r="E26" s="40" t="s">
        <v>731</v>
      </c>
      <c r="F26" s="39"/>
    </row>
    <row r="27" spans="1:8" ht="27" customHeight="1" x14ac:dyDescent="0.35">
      <c r="A27" s="40" t="s">
        <v>14</v>
      </c>
      <c r="B27" s="40">
        <v>0.5</v>
      </c>
      <c r="C27" s="40">
        <v>0.5</v>
      </c>
      <c r="D27" s="40">
        <v>0.5</v>
      </c>
      <c r="E27" s="40">
        <v>0.5</v>
      </c>
      <c r="F27" s="39">
        <f>COUNTIF(B27:E27,1)</f>
        <v>0</v>
      </c>
      <c r="G27" s="40">
        <f>COUNTIF(B27:E27,0)</f>
        <v>0</v>
      </c>
      <c r="H27" s="46">
        <v>202</v>
      </c>
    </row>
    <row r="28" spans="1:8" s="38" customFormat="1" ht="27" customHeight="1" x14ac:dyDescent="0.4">
      <c r="A28" s="38" t="s">
        <v>183</v>
      </c>
      <c r="F28" s="21"/>
      <c r="H28" s="44"/>
    </row>
    <row r="29" spans="1:8" x14ac:dyDescent="0.35">
      <c r="A29" s="40" t="s">
        <v>15</v>
      </c>
      <c r="B29" s="40" t="s">
        <v>531</v>
      </c>
      <c r="C29" s="40" t="s">
        <v>531</v>
      </c>
      <c r="D29" s="40" t="s">
        <v>531</v>
      </c>
      <c r="E29" s="40" t="s">
        <v>531</v>
      </c>
      <c r="F29" s="39"/>
    </row>
    <row r="30" spans="1:8" ht="27" customHeight="1" x14ac:dyDescent="0.35">
      <c r="A30" s="40" t="s">
        <v>16</v>
      </c>
      <c r="B30" s="40">
        <v>1</v>
      </c>
      <c r="C30" s="40">
        <v>1</v>
      </c>
      <c r="D30" s="40">
        <v>1</v>
      </c>
      <c r="E30" s="40">
        <v>1</v>
      </c>
      <c r="F30" s="39">
        <f>COUNTIF(B30:E30,1)</f>
        <v>4</v>
      </c>
      <c r="G30" s="40">
        <f>COUNTIF(B30:E30,0)</f>
        <v>0</v>
      </c>
      <c r="H30" s="46">
        <v>201</v>
      </c>
    </row>
    <row r="31" spans="1:8" s="38" customFormat="1" ht="27" customHeight="1" x14ac:dyDescent="0.4">
      <c r="A31" s="38" t="s">
        <v>184</v>
      </c>
      <c r="F31" s="21"/>
      <c r="H31" s="44"/>
    </row>
    <row r="32" spans="1:8" ht="52.5" x14ac:dyDescent="0.35">
      <c r="A32" s="40" t="s">
        <v>17</v>
      </c>
      <c r="B32" s="40" t="s">
        <v>611</v>
      </c>
      <c r="C32" s="40" t="s">
        <v>611</v>
      </c>
      <c r="D32" s="40" t="s">
        <v>732</v>
      </c>
      <c r="E32" s="40" t="s">
        <v>611</v>
      </c>
      <c r="F32" s="39"/>
    </row>
    <row r="33" spans="1:8" ht="27" customHeight="1" x14ac:dyDescent="0.35">
      <c r="A33" s="40" t="s">
        <v>18</v>
      </c>
      <c r="B33" s="40" t="s">
        <v>518</v>
      </c>
      <c r="C33" s="40" t="s">
        <v>518</v>
      </c>
      <c r="D33" s="40">
        <v>1</v>
      </c>
      <c r="E33" s="40" t="s">
        <v>518</v>
      </c>
      <c r="F33" s="39">
        <f>COUNTIF(B33:E33,1)</f>
        <v>1</v>
      </c>
      <c r="G33" s="40">
        <f>COUNTIF(B33:E33,0)</f>
        <v>0</v>
      </c>
      <c r="H33" s="46">
        <v>201</v>
      </c>
    </row>
    <row r="34" spans="1:8" s="38" customFormat="1" ht="27" customHeight="1" x14ac:dyDescent="0.4">
      <c r="A34" s="38" t="s">
        <v>113</v>
      </c>
      <c r="F34" s="21"/>
      <c r="H34" s="44"/>
    </row>
    <row r="35" spans="1:8" ht="35" x14ac:dyDescent="0.35">
      <c r="A35" s="40" t="s">
        <v>145</v>
      </c>
      <c r="B35" s="40" t="s">
        <v>534</v>
      </c>
      <c r="C35" s="40" t="s">
        <v>534</v>
      </c>
      <c r="D35" s="40" t="s">
        <v>534</v>
      </c>
      <c r="E35" s="40" t="s">
        <v>534</v>
      </c>
      <c r="F35" s="39"/>
    </row>
    <row r="36" spans="1:8" ht="27" customHeight="1" x14ac:dyDescent="0.35">
      <c r="A36" s="40" t="s">
        <v>146</v>
      </c>
      <c r="B36" s="40">
        <v>1</v>
      </c>
      <c r="C36" s="40">
        <v>1</v>
      </c>
      <c r="D36" s="40">
        <v>1</v>
      </c>
      <c r="E36" s="40">
        <v>1</v>
      </c>
      <c r="F36" s="39">
        <f>COUNTIF(B36:E36,1)</f>
        <v>4</v>
      </c>
      <c r="G36" s="40">
        <f>COUNTIF(B36:E36,0)</f>
        <v>0</v>
      </c>
      <c r="H36" s="46">
        <v>212</v>
      </c>
    </row>
    <row r="37" spans="1:8" s="38" customFormat="1" ht="27" customHeight="1" x14ac:dyDescent="0.4">
      <c r="A37" s="38" t="s">
        <v>125</v>
      </c>
      <c r="F37" s="21"/>
      <c r="H37" s="44"/>
    </row>
    <row r="38" spans="1:8" ht="35" x14ac:dyDescent="0.35">
      <c r="A38" s="40" t="s">
        <v>147</v>
      </c>
      <c r="B38" s="40" t="s">
        <v>535</v>
      </c>
      <c r="C38" s="40" t="s">
        <v>535</v>
      </c>
      <c r="D38" s="40" t="s">
        <v>535</v>
      </c>
      <c r="E38" s="40" t="s">
        <v>535</v>
      </c>
      <c r="F38" s="39"/>
    </row>
    <row r="39" spans="1:8" ht="27" customHeight="1" x14ac:dyDescent="0.35">
      <c r="A39" s="40" t="s">
        <v>148</v>
      </c>
      <c r="B39" s="40" t="s">
        <v>518</v>
      </c>
      <c r="C39" s="40" t="s">
        <v>518</v>
      </c>
      <c r="D39" s="40" t="s">
        <v>518</v>
      </c>
      <c r="E39" s="40" t="s">
        <v>518</v>
      </c>
      <c r="F39" s="39">
        <f>COUNTIF(B39:E39,1)</f>
        <v>0</v>
      </c>
      <c r="G39" s="40">
        <f>COUNTIF(B39:E39,0)</f>
        <v>0</v>
      </c>
      <c r="H39" s="46">
        <v>212</v>
      </c>
    </row>
    <row r="40" spans="1:8" s="38" customFormat="1" ht="27" customHeight="1" x14ac:dyDescent="0.4">
      <c r="A40" s="38" t="s">
        <v>185</v>
      </c>
      <c r="F40" s="21"/>
      <c r="H40" s="44"/>
    </row>
    <row r="41" spans="1:8" x14ac:dyDescent="0.35">
      <c r="A41" s="40" t="s">
        <v>19</v>
      </c>
      <c r="B41" s="40" t="s">
        <v>537</v>
      </c>
      <c r="C41" s="40" t="s">
        <v>537</v>
      </c>
      <c r="D41" s="40" t="s">
        <v>537</v>
      </c>
      <c r="F41" s="39"/>
    </row>
    <row r="42" spans="1:8" ht="27" customHeight="1" x14ac:dyDescent="0.35">
      <c r="A42" s="40" t="s">
        <v>20</v>
      </c>
      <c r="B42" s="40">
        <v>1</v>
      </c>
      <c r="C42" s="40">
        <v>1</v>
      </c>
      <c r="D42" s="40">
        <v>1</v>
      </c>
      <c r="F42" s="39">
        <f>COUNTIF(B42:E42,1)</f>
        <v>3</v>
      </c>
      <c r="G42" s="40">
        <f>COUNTIF(B42:E42,0)</f>
        <v>0</v>
      </c>
      <c r="H42" s="46">
        <v>201</v>
      </c>
    </row>
    <row r="43" spans="1:8" s="38" customFormat="1" ht="27" customHeight="1" x14ac:dyDescent="0.4">
      <c r="A43" s="38" t="s">
        <v>186</v>
      </c>
      <c r="F43" s="21"/>
      <c r="H43" s="44"/>
    </row>
    <row r="44" spans="1:8" x14ac:dyDescent="0.35">
      <c r="A44" s="40" t="s">
        <v>21</v>
      </c>
      <c r="B44" s="40" t="s">
        <v>540</v>
      </c>
      <c r="C44" s="40" t="s">
        <v>540</v>
      </c>
      <c r="D44" s="40" t="s">
        <v>540</v>
      </c>
      <c r="E44" s="40" t="s">
        <v>540</v>
      </c>
      <c r="F44" s="39"/>
    </row>
    <row r="45" spans="1:8" ht="27" customHeight="1" x14ac:dyDescent="0.35">
      <c r="A45" s="40" t="s">
        <v>22</v>
      </c>
      <c r="B45" s="40" t="s">
        <v>518</v>
      </c>
      <c r="C45" s="40" t="s">
        <v>518</v>
      </c>
      <c r="D45" s="40" t="s">
        <v>518</v>
      </c>
      <c r="E45" s="40" t="s">
        <v>518</v>
      </c>
      <c r="F45" s="39">
        <f>COUNTIF(B45:E45,1)</f>
        <v>0</v>
      </c>
      <c r="G45" s="40">
        <f>COUNTIF(B45:E45,0)</f>
        <v>0</v>
      </c>
      <c r="H45" s="46">
        <v>201</v>
      </c>
    </row>
    <row r="46" spans="1:8" s="38" customFormat="1" ht="27" customHeight="1" x14ac:dyDescent="0.4">
      <c r="A46" s="38" t="s">
        <v>187</v>
      </c>
      <c r="F46" s="21"/>
      <c r="H46" s="44"/>
    </row>
    <row r="47" spans="1:8" ht="70" x14ac:dyDescent="0.35">
      <c r="A47" s="40" t="s">
        <v>23</v>
      </c>
      <c r="B47" s="40" t="s">
        <v>733</v>
      </c>
      <c r="C47" s="40" t="s">
        <v>734</v>
      </c>
      <c r="D47" s="40" t="s">
        <v>735</v>
      </c>
      <c r="E47" s="40" t="s">
        <v>736</v>
      </c>
      <c r="F47" s="39"/>
    </row>
    <row r="48" spans="1:8" ht="27" customHeight="1" x14ac:dyDescent="0.35">
      <c r="A48" s="40" t="s">
        <v>24</v>
      </c>
      <c r="B48" s="40">
        <v>0.5</v>
      </c>
      <c r="C48" s="40">
        <v>0.5</v>
      </c>
      <c r="D48" s="40">
        <v>0.5</v>
      </c>
      <c r="E48" s="40">
        <v>0.5</v>
      </c>
      <c r="F48" s="39">
        <f>COUNTIF(B48:E48,1)</f>
        <v>0</v>
      </c>
      <c r="G48" s="40">
        <f>COUNTIF(B48:E48,0)</f>
        <v>0</v>
      </c>
      <c r="H48" s="46">
        <v>202</v>
      </c>
    </row>
    <row r="49" spans="1:8" s="38" customFormat="1" ht="27" customHeight="1" x14ac:dyDescent="0.4">
      <c r="A49" s="38" t="s">
        <v>188</v>
      </c>
      <c r="F49" s="21"/>
      <c r="H49" s="44"/>
    </row>
    <row r="50" spans="1:8" ht="35" x14ac:dyDescent="0.35">
      <c r="A50" s="40" t="s">
        <v>25</v>
      </c>
      <c r="B50" s="40" t="s">
        <v>613</v>
      </c>
      <c r="C50" s="40" t="s">
        <v>613</v>
      </c>
      <c r="D50" s="40" t="s">
        <v>613</v>
      </c>
      <c r="E50" s="40" t="s">
        <v>613</v>
      </c>
      <c r="F50" s="39"/>
    </row>
    <row r="51" spans="1:8" ht="27" customHeight="1" x14ac:dyDescent="0.35">
      <c r="A51" s="40" t="s">
        <v>26</v>
      </c>
      <c r="B51" s="40">
        <v>1</v>
      </c>
      <c r="C51" s="40">
        <v>1</v>
      </c>
      <c r="D51" s="40">
        <v>1</v>
      </c>
      <c r="E51" s="40">
        <v>1</v>
      </c>
      <c r="F51" s="39">
        <f>COUNTIF(B51:E51,1)</f>
        <v>4</v>
      </c>
      <c r="G51" s="40">
        <f>COUNTIF(B51:E51,0)</f>
        <v>0</v>
      </c>
      <c r="H51" s="46">
        <v>202</v>
      </c>
    </row>
    <row r="52" spans="1:8" s="38" customFormat="1" ht="27" customHeight="1" x14ac:dyDescent="0.4">
      <c r="A52" s="38" t="s">
        <v>189</v>
      </c>
      <c r="F52" s="21"/>
      <c r="H52" s="44"/>
    </row>
    <row r="53" spans="1:8" ht="35" x14ac:dyDescent="0.35">
      <c r="A53" s="40" t="s">
        <v>27</v>
      </c>
      <c r="B53" s="40" t="s">
        <v>737</v>
      </c>
      <c r="C53" s="40" t="s">
        <v>737</v>
      </c>
      <c r="D53" s="40" t="s">
        <v>737</v>
      </c>
      <c r="E53" s="40" t="s">
        <v>737</v>
      </c>
      <c r="F53" s="39"/>
    </row>
    <row r="54" spans="1:8" ht="27" customHeight="1" x14ac:dyDescent="0.35">
      <c r="A54" s="40" t="s">
        <v>28</v>
      </c>
      <c r="B54" s="40">
        <v>1</v>
      </c>
      <c r="C54" s="40">
        <v>1</v>
      </c>
      <c r="D54" s="40">
        <v>1</v>
      </c>
      <c r="E54" s="40">
        <v>1</v>
      </c>
      <c r="F54" s="39">
        <f>COUNTIF(B54:E54,1)</f>
        <v>4</v>
      </c>
      <c r="G54" s="40">
        <f>COUNTIF(B54:E54,0)</f>
        <v>0</v>
      </c>
      <c r="H54" s="46">
        <v>202</v>
      </c>
    </row>
    <row r="55" spans="1:8" s="38" customFormat="1" ht="27" customHeight="1" x14ac:dyDescent="0.4">
      <c r="A55" s="38" t="s">
        <v>128</v>
      </c>
      <c r="F55" s="21"/>
      <c r="H55" s="44"/>
    </row>
    <row r="56" spans="1:8" ht="87.5" x14ac:dyDescent="0.35">
      <c r="A56" s="40" t="s">
        <v>149</v>
      </c>
      <c r="B56" s="40" t="s">
        <v>738</v>
      </c>
      <c r="C56" s="40" t="s">
        <v>738</v>
      </c>
      <c r="D56" s="40" t="s">
        <v>738</v>
      </c>
      <c r="E56" s="40" t="s">
        <v>738</v>
      </c>
      <c r="F56" s="39"/>
    </row>
    <row r="57" spans="1:8" ht="27" customHeight="1" x14ac:dyDescent="0.35">
      <c r="A57" s="40" t="s">
        <v>150</v>
      </c>
      <c r="B57" s="40">
        <v>0</v>
      </c>
      <c r="C57" s="40">
        <v>0</v>
      </c>
      <c r="D57" s="40">
        <v>0</v>
      </c>
      <c r="E57" s="40">
        <v>0</v>
      </c>
      <c r="F57" s="39">
        <f>COUNTIF(B57:E57,1)</f>
        <v>0</v>
      </c>
      <c r="G57" s="40">
        <f>COUNTIF(B57:E57,0)</f>
        <v>4</v>
      </c>
      <c r="H57" s="46">
        <v>212</v>
      </c>
    </row>
    <row r="58" spans="1:8" s="38" customFormat="1" ht="27" customHeight="1" x14ac:dyDescent="0.4">
      <c r="A58" s="38" t="s">
        <v>190</v>
      </c>
      <c r="F58" s="21"/>
      <c r="H58" s="44"/>
    </row>
    <row r="59" spans="1:8" x14ac:dyDescent="0.35">
      <c r="A59" s="40" t="s">
        <v>151</v>
      </c>
      <c r="B59" s="40" t="s">
        <v>739</v>
      </c>
      <c r="C59" s="40" t="s">
        <v>739</v>
      </c>
      <c r="D59" s="40" t="s">
        <v>739</v>
      </c>
      <c r="E59" s="40" t="s">
        <v>739</v>
      </c>
      <c r="F59" s="39"/>
    </row>
    <row r="60" spans="1:8" ht="27" customHeight="1" x14ac:dyDescent="0.35">
      <c r="A60" s="40" t="s">
        <v>152</v>
      </c>
      <c r="B60" s="40">
        <v>1</v>
      </c>
      <c r="C60" s="40">
        <v>1</v>
      </c>
      <c r="D60" s="40">
        <v>1</v>
      </c>
      <c r="E60" s="40">
        <v>1</v>
      </c>
      <c r="F60" s="39">
        <f>COUNTIF(B60:E60,1)</f>
        <v>4</v>
      </c>
      <c r="G60" s="40">
        <f>COUNTIF(B60:E60,0)</f>
        <v>0</v>
      </c>
      <c r="H60" s="46">
        <v>212</v>
      </c>
    </row>
    <row r="61" spans="1:8" s="38" customFormat="1" ht="27" customHeight="1" x14ac:dyDescent="0.4">
      <c r="A61" s="38" t="s">
        <v>130</v>
      </c>
      <c r="F61" s="21"/>
      <c r="H61" s="44"/>
    </row>
    <row r="62" spans="1:8" x14ac:dyDescent="0.35">
      <c r="A62" s="40" t="s">
        <v>153</v>
      </c>
      <c r="B62" s="40" t="s">
        <v>740</v>
      </c>
      <c r="C62" s="40" t="s">
        <v>740</v>
      </c>
      <c r="D62" s="40" t="s">
        <v>740</v>
      </c>
      <c r="E62" s="40" t="s">
        <v>740</v>
      </c>
      <c r="F62" s="39"/>
    </row>
    <row r="63" spans="1:8" ht="27" customHeight="1" x14ac:dyDescent="0.35">
      <c r="A63" s="40" t="s">
        <v>154</v>
      </c>
      <c r="B63" s="40">
        <v>0.5</v>
      </c>
      <c r="C63" s="40">
        <v>0.5</v>
      </c>
      <c r="D63" s="40">
        <v>0.5</v>
      </c>
      <c r="E63" s="40">
        <v>0.5</v>
      </c>
      <c r="F63" s="39">
        <f>COUNTIF(B63:E63,1)</f>
        <v>0</v>
      </c>
      <c r="G63" s="40">
        <f>COUNTIF(B63:E63,0)</f>
        <v>0</v>
      </c>
      <c r="H63" s="46">
        <v>212</v>
      </c>
    </row>
    <row r="64" spans="1:8" s="38" customFormat="1" ht="27" customHeight="1" x14ac:dyDescent="0.4">
      <c r="A64" s="78" t="s">
        <v>131</v>
      </c>
      <c r="B64" s="78"/>
      <c r="F64" s="21"/>
      <c r="H64" s="44"/>
    </row>
    <row r="65" spans="1:8" x14ac:dyDescent="0.35">
      <c r="A65" s="40" t="s">
        <v>155</v>
      </c>
      <c r="B65" s="40" t="s">
        <v>550</v>
      </c>
      <c r="C65" s="40" t="s">
        <v>550</v>
      </c>
      <c r="D65" s="40" t="s">
        <v>550</v>
      </c>
      <c r="E65" s="40" t="s">
        <v>550</v>
      </c>
      <c r="F65" s="39"/>
    </row>
    <row r="66" spans="1:8" ht="27" customHeight="1" x14ac:dyDescent="0.35">
      <c r="A66" s="40" t="s">
        <v>156</v>
      </c>
      <c r="B66" s="40" t="s">
        <v>518</v>
      </c>
      <c r="C66" s="40" t="s">
        <v>518</v>
      </c>
      <c r="D66" s="40" t="s">
        <v>518</v>
      </c>
      <c r="E66" s="40" t="s">
        <v>518</v>
      </c>
      <c r="F66" s="39">
        <f>COUNTIF(B66:E66,1)</f>
        <v>0</v>
      </c>
      <c r="G66" s="40">
        <f>COUNTIF(B66:E66,0)</f>
        <v>0</v>
      </c>
      <c r="H66" s="46">
        <v>212</v>
      </c>
    </row>
    <row r="67" spans="1:8" s="38" customFormat="1" ht="27" customHeight="1" x14ac:dyDescent="0.4">
      <c r="A67" s="38" t="s">
        <v>169</v>
      </c>
      <c r="F67" s="21"/>
      <c r="H67" s="44"/>
    </row>
    <row r="68" spans="1:8" ht="35" x14ac:dyDescent="0.35">
      <c r="A68" s="40" t="s">
        <v>29</v>
      </c>
      <c r="B68" s="40" t="s">
        <v>741</v>
      </c>
      <c r="C68" s="40" t="s">
        <v>741</v>
      </c>
      <c r="D68" s="40" t="s">
        <v>741</v>
      </c>
      <c r="E68" s="40" t="s">
        <v>741</v>
      </c>
      <c r="F68" s="39"/>
    </row>
    <row r="69" spans="1:8" ht="27" customHeight="1" x14ac:dyDescent="0.35">
      <c r="A69" s="40" t="s">
        <v>30</v>
      </c>
      <c r="B69" s="40">
        <v>1</v>
      </c>
      <c r="C69" s="40">
        <v>1</v>
      </c>
      <c r="D69" s="40">
        <v>1</v>
      </c>
      <c r="E69" s="40">
        <v>1</v>
      </c>
      <c r="F69" s="39">
        <f>COUNTIF(B69:E69,1)</f>
        <v>4</v>
      </c>
      <c r="G69" s="40">
        <f>COUNTIF(B69:E69,0)</f>
        <v>0</v>
      </c>
      <c r="H69" s="46">
        <v>201</v>
      </c>
    </row>
    <row r="70" spans="1:8" s="38" customFormat="1" ht="27" customHeight="1" x14ac:dyDescent="0.4">
      <c r="A70" s="38" t="s">
        <v>191</v>
      </c>
      <c r="F70" s="21"/>
      <c r="H70" s="44"/>
    </row>
    <row r="71" spans="1:8" x14ac:dyDescent="0.35">
      <c r="A71" s="40" t="s">
        <v>31</v>
      </c>
      <c r="B71" s="40" t="s">
        <v>553</v>
      </c>
      <c r="C71" s="40" t="s">
        <v>553</v>
      </c>
      <c r="D71" s="40" t="s">
        <v>553</v>
      </c>
      <c r="E71" s="40" t="s">
        <v>553</v>
      </c>
      <c r="F71" s="39"/>
    </row>
    <row r="72" spans="1:8" ht="27" customHeight="1" x14ac:dyDescent="0.35">
      <c r="A72" s="40" t="s">
        <v>32</v>
      </c>
      <c r="B72" s="40">
        <v>1</v>
      </c>
      <c r="C72" s="40">
        <v>1</v>
      </c>
      <c r="D72" s="40">
        <v>1</v>
      </c>
      <c r="E72" s="40">
        <v>1</v>
      </c>
      <c r="F72" s="39">
        <f>COUNTIF(B72:E72,1)</f>
        <v>4</v>
      </c>
      <c r="G72" s="40">
        <f>COUNTIF(B72:E72,0)</f>
        <v>0</v>
      </c>
      <c r="H72" s="46">
        <v>201</v>
      </c>
    </row>
    <row r="73" spans="1:8" s="38" customFormat="1" ht="27" customHeight="1" x14ac:dyDescent="0.4">
      <c r="A73" s="38" t="s">
        <v>135</v>
      </c>
      <c r="F73" s="21"/>
      <c r="H73" s="44"/>
    </row>
    <row r="74" spans="1:8" ht="52.5" x14ac:dyDescent="0.35">
      <c r="A74" s="40" t="s">
        <v>157</v>
      </c>
      <c r="B74" s="40" t="s">
        <v>742</v>
      </c>
      <c r="C74" s="40" t="s">
        <v>554</v>
      </c>
      <c r="D74" s="40" t="s">
        <v>554</v>
      </c>
      <c r="E74" s="40" t="s">
        <v>554</v>
      </c>
      <c r="F74" s="39"/>
    </row>
    <row r="75" spans="1:8" ht="27" customHeight="1" x14ac:dyDescent="0.35">
      <c r="A75" s="40" t="s">
        <v>158</v>
      </c>
      <c r="B75" s="40">
        <v>1</v>
      </c>
      <c r="C75" s="40" t="s">
        <v>518</v>
      </c>
      <c r="D75" s="40" t="s">
        <v>518</v>
      </c>
      <c r="E75" s="40" t="s">
        <v>518</v>
      </c>
      <c r="F75" s="39">
        <f>COUNTIF(B75:E75,1)</f>
        <v>1</v>
      </c>
      <c r="G75" s="40">
        <f>COUNTIF(B75:E75,0)</f>
        <v>0</v>
      </c>
      <c r="H75" s="46">
        <v>211</v>
      </c>
    </row>
    <row r="76" spans="1:8" s="38" customFormat="1" ht="27" customHeight="1" x14ac:dyDescent="0.4">
      <c r="A76" s="38" t="s">
        <v>192</v>
      </c>
      <c r="F76" s="21"/>
      <c r="H76" s="44"/>
    </row>
    <row r="77" spans="1:8" x14ac:dyDescent="0.35">
      <c r="A77" s="40" t="s">
        <v>33</v>
      </c>
      <c r="B77" s="40" t="s">
        <v>647</v>
      </c>
      <c r="C77" s="40" t="s">
        <v>647</v>
      </c>
      <c r="D77" s="40" t="s">
        <v>647</v>
      </c>
      <c r="E77" s="40" t="s">
        <v>647</v>
      </c>
      <c r="F77" s="39"/>
    </row>
    <row r="78" spans="1:8" ht="27" customHeight="1" x14ac:dyDescent="0.35">
      <c r="A78" s="40" t="s">
        <v>34</v>
      </c>
      <c r="B78" s="40" t="s">
        <v>518</v>
      </c>
      <c r="C78" s="40" t="s">
        <v>518</v>
      </c>
      <c r="D78" s="40" t="s">
        <v>518</v>
      </c>
      <c r="E78" s="40" t="s">
        <v>518</v>
      </c>
      <c r="F78" s="39">
        <f>COUNTIF(B78:E78,1)</f>
        <v>0</v>
      </c>
      <c r="G78" s="40">
        <f>COUNTIF(B78:E78,0)</f>
        <v>0</v>
      </c>
      <c r="H78" s="46">
        <v>201</v>
      </c>
    </row>
    <row r="79" spans="1:8" s="38" customFormat="1" ht="27" customHeight="1" x14ac:dyDescent="0.4">
      <c r="A79" s="38" t="s">
        <v>450</v>
      </c>
      <c r="F79" s="21"/>
      <c r="H79" s="44"/>
    </row>
    <row r="80" spans="1:8" x14ac:dyDescent="0.35">
      <c r="A80" s="40" t="s">
        <v>35</v>
      </c>
      <c r="B80" s="40" t="s">
        <v>614</v>
      </c>
      <c r="C80" s="40" t="s">
        <v>614</v>
      </c>
      <c r="D80" s="40" t="s">
        <v>614</v>
      </c>
      <c r="E80" s="40" t="s">
        <v>614</v>
      </c>
      <c r="F80" s="39"/>
    </row>
    <row r="81" spans="1:8" ht="27" customHeight="1" x14ac:dyDescent="0.35">
      <c r="A81" s="40" t="s">
        <v>36</v>
      </c>
      <c r="B81" s="40" t="s">
        <v>518</v>
      </c>
      <c r="C81" s="40" t="s">
        <v>518</v>
      </c>
      <c r="D81" s="40" t="s">
        <v>518</v>
      </c>
      <c r="E81" s="40" t="s">
        <v>518</v>
      </c>
      <c r="F81" s="39">
        <f>COUNTIF(B81:E81,1)</f>
        <v>0</v>
      </c>
      <c r="G81" s="40">
        <f>COUNTIF(B81:E81,0)</f>
        <v>0</v>
      </c>
      <c r="H81" s="46">
        <v>201</v>
      </c>
    </row>
    <row r="82" spans="1:8" s="38" customFormat="1" ht="27" customHeight="1" x14ac:dyDescent="0.4">
      <c r="A82" s="78" t="s">
        <v>451</v>
      </c>
      <c r="B82" s="79"/>
      <c r="F82" s="21"/>
      <c r="H82" s="44"/>
    </row>
    <row r="83" spans="1:8" ht="18.75" customHeight="1" x14ac:dyDescent="0.35">
      <c r="A83" s="40" t="s">
        <v>37</v>
      </c>
      <c r="B83" s="40" t="s">
        <v>615</v>
      </c>
      <c r="C83" s="40" t="s">
        <v>615</v>
      </c>
      <c r="D83" s="40" t="s">
        <v>615</v>
      </c>
      <c r="E83" s="40" t="s">
        <v>615</v>
      </c>
      <c r="F83" s="39"/>
    </row>
    <row r="84" spans="1:8" ht="27" customHeight="1" x14ac:dyDescent="0.35">
      <c r="A84" s="40" t="s">
        <v>38</v>
      </c>
      <c r="B84" s="40" t="s">
        <v>518</v>
      </c>
      <c r="C84" s="40" t="s">
        <v>518</v>
      </c>
      <c r="D84" s="40" t="s">
        <v>518</v>
      </c>
      <c r="E84" s="40" t="s">
        <v>518</v>
      </c>
      <c r="F84" s="39">
        <f>COUNTIF(B84:E84,1)</f>
        <v>0</v>
      </c>
      <c r="G84" s="40">
        <f>COUNTIF(B84:E84,0)</f>
        <v>0</v>
      </c>
      <c r="H84" s="46">
        <v>201</v>
      </c>
    </row>
    <row r="85" spans="1:8" s="38" customFormat="1" ht="27" customHeight="1" x14ac:dyDescent="0.4">
      <c r="A85" s="38" t="s">
        <v>193</v>
      </c>
      <c r="F85" s="21"/>
      <c r="H85" s="44"/>
    </row>
    <row r="86" spans="1:8" x14ac:dyDescent="0.35">
      <c r="A86" s="40" t="s">
        <v>39</v>
      </c>
      <c r="B86" s="40" t="s">
        <v>558</v>
      </c>
      <c r="C86" s="40" t="s">
        <v>558</v>
      </c>
      <c r="D86" s="40" t="s">
        <v>558</v>
      </c>
      <c r="E86" s="40" t="s">
        <v>558</v>
      </c>
      <c r="F86" s="39"/>
    </row>
    <row r="87" spans="1:8" ht="27" customHeight="1" x14ac:dyDescent="0.35">
      <c r="A87" s="40" t="s">
        <v>40</v>
      </c>
      <c r="B87" s="40">
        <v>1</v>
      </c>
      <c r="C87" s="40">
        <v>1</v>
      </c>
      <c r="D87" s="40">
        <v>1</v>
      </c>
      <c r="E87" s="40">
        <v>1</v>
      </c>
      <c r="F87" s="39">
        <f>COUNTIF(B87:E87,1)</f>
        <v>4</v>
      </c>
      <c r="G87" s="40">
        <f>COUNTIF(B87:E87,0)</f>
        <v>0</v>
      </c>
      <c r="H87" s="46">
        <v>201</v>
      </c>
    </row>
    <row r="88" spans="1:8" s="38" customFormat="1" ht="27" customHeight="1" x14ac:dyDescent="0.4">
      <c r="A88" s="38" t="s">
        <v>194</v>
      </c>
      <c r="F88" s="21"/>
      <c r="H88" s="44"/>
    </row>
    <row r="89" spans="1:8" ht="52.5" x14ac:dyDescent="0.35">
      <c r="A89" s="40" t="s">
        <v>41</v>
      </c>
      <c r="B89" s="40" t="s">
        <v>743</v>
      </c>
      <c r="C89" s="40" t="s">
        <v>744</v>
      </c>
      <c r="D89" s="40" t="s">
        <v>744</v>
      </c>
      <c r="E89" s="40" t="s">
        <v>744</v>
      </c>
      <c r="F89" s="39"/>
    </row>
    <row r="90" spans="1:8" ht="27" customHeight="1" x14ac:dyDescent="0.35">
      <c r="A90" s="40" t="s">
        <v>42</v>
      </c>
      <c r="B90" s="40">
        <v>1</v>
      </c>
      <c r="C90" s="40">
        <v>1</v>
      </c>
      <c r="D90" s="40">
        <v>1</v>
      </c>
      <c r="E90" s="40">
        <v>1</v>
      </c>
      <c r="F90" s="39">
        <f>COUNTIF(B90:E90,1)</f>
        <v>4</v>
      </c>
      <c r="G90" s="40">
        <f>COUNTIF(B90:E90,0)</f>
        <v>0</v>
      </c>
      <c r="H90" s="46">
        <v>201</v>
      </c>
    </row>
    <row r="91" spans="1:8" s="38" customFormat="1" ht="27" customHeight="1" x14ac:dyDescent="0.4">
      <c r="A91" s="38" t="s">
        <v>195</v>
      </c>
      <c r="F91" s="21"/>
      <c r="H91" s="44"/>
    </row>
    <row r="92" spans="1:8" ht="35" x14ac:dyDescent="0.35">
      <c r="A92" s="40" t="s">
        <v>43</v>
      </c>
      <c r="B92" s="40" t="s">
        <v>694</v>
      </c>
      <c r="C92" s="40" t="s">
        <v>694</v>
      </c>
      <c r="D92" s="40" t="s">
        <v>694</v>
      </c>
      <c r="E92" s="40" t="s">
        <v>694</v>
      </c>
      <c r="F92" s="39"/>
    </row>
    <row r="93" spans="1:8" ht="27" customHeight="1" x14ac:dyDescent="0.35">
      <c r="A93" s="40" t="s">
        <v>44</v>
      </c>
      <c r="B93" s="40">
        <v>1</v>
      </c>
      <c r="C93" s="40">
        <v>1</v>
      </c>
      <c r="D93" s="40">
        <v>1</v>
      </c>
      <c r="E93" s="40">
        <v>1</v>
      </c>
      <c r="F93" s="39">
        <f>COUNTIF(B93:E93,1)</f>
        <v>4</v>
      </c>
      <c r="G93" s="40">
        <f>COUNTIF(B93:E93,0)</f>
        <v>0</v>
      </c>
      <c r="H93" s="46">
        <v>201</v>
      </c>
    </row>
    <row r="94" spans="1:8" s="38" customFormat="1" ht="27" customHeight="1" x14ac:dyDescent="0.4">
      <c r="A94" s="78" t="s">
        <v>196</v>
      </c>
      <c r="B94" s="78"/>
      <c r="F94" s="21"/>
      <c r="H94" s="44"/>
    </row>
    <row r="95" spans="1:8" x14ac:dyDescent="0.35">
      <c r="A95" s="40" t="s">
        <v>171</v>
      </c>
      <c r="B95" s="40">
        <v>38</v>
      </c>
      <c r="C95" s="40">
        <v>27</v>
      </c>
      <c r="D95" s="40">
        <v>94</v>
      </c>
      <c r="E95" s="40">
        <v>132</v>
      </c>
      <c r="F95" s="39"/>
    </row>
    <row r="96" spans="1:8" x14ac:dyDescent="0.35">
      <c r="A96" s="40" t="s">
        <v>172</v>
      </c>
      <c r="B96" s="40">
        <v>27</v>
      </c>
      <c r="C96" s="40">
        <v>16</v>
      </c>
      <c r="D96" s="40">
        <v>55</v>
      </c>
      <c r="E96" s="40">
        <v>119</v>
      </c>
      <c r="F96" s="39"/>
    </row>
    <row r="97" spans="1:8" ht="87.5" x14ac:dyDescent="0.35">
      <c r="A97" s="40" t="s">
        <v>45</v>
      </c>
      <c r="B97" s="40" t="s">
        <v>745</v>
      </c>
      <c r="C97" s="40" t="s">
        <v>746</v>
      </c>
      <c r="D97" s="40" t="s">
        <v>746</v>
      </c>
      <c r="E97" s="40" t="s">
        <v>747</v>
      </c>
      <c r="F97" s="39"/>
    </row>
    <row r="98" spans="1:8" ht="27" customHeight="1" x14ac:dyDescent="0.35">
      <c r="A98" s="40" t="s">
        <v>46</v>
      </c>
      <c r="B98" s="40">
        <f t="shared" ref="B98:E98" si="1">IFERROR(B96/B95,NA())</f>
        <v>0.71052631578947367</v>
      </c>
      <c r="C98" s="40">
        <f t="shared" si="1"/>
        <v>0.59259259259259256</v>
      </c>
      <c r="D98" s="40">
        <f t="shared" si="1"/>
        <v>0.58510638297872342</v>
      </c>
      <c r="E98" s="40">
        <f t="shared" si="1"/>
        <v>0.90151515151515149</v>
      </c>
      <c r="F98" s="39">
        <f>COUNTIF(B98:E98,1)</f>
        <v>0</v>
      </c>
      <c r="G98" s="40">
        <f>COUNTIF(B98:E98,0)</f>
        <v>0</v>
      </c>
      <c r="H98" s="46">
        <v>201</v>
      </c>
    </row>
    <row r="99" spans="1:8" s="38" customFormat="1" ht="27" customHeight="1" x14ac:dyDescent="0.4">
      <c r="A99" s="38" t="s">
        <v>181</v>
      </c>
      <c r="F99" s="21"/>
      <c r="H99" s="44"/>
    </row>
    <row r="100" spans="1:8" x14ac:dyDescent="0.35">
      <c r="A100" s="40" t="s">
        <v>47</v>
      </c>
      <c r="B100" s="40" t="s">
        <v>748</v>
      </c>
      <c r="C100" s="40" t="s">
        <v>748</v>
      </c>
      <c r="D100" s="40" t="s">
        <v>748</v>
      </c>
      <c r="E100" s="40" t="s">
        <v>748</v>
      </c>
      <c r="F100" s="39"/>
    </row>
    <row r="101" spans="1:8" ht="27" customHeight="1" x14ac:dyDescent="0.35">
      <c r="A101" s="40" t="s">
        <v>48</v>
      </c>
      <c r="B101" s="40">
        <v>0.5</v>
      </c>
      <c r="C101" s="40">
        <v>0.5</v>
      </c>
      <c r="D101" s="40">
        <v>0.5</v>
      </c>
      <c r="E101" s="40">
        <v>0.5</v>
      </c>
      <c r="F101" s="39">
        <f>COUNTIF(B101:E101,1)</f>
        <v>0</v>
      </c>
      <c r="G101" s="40">
        <f>COUNTIF(B101:E101,0)</f>
        <v>0</v>
      </c>
      <c r="H101" s="46">
        <v>202</v>
      </c>
    </row>
    <row r="102" spans="1:8" s="38" customFormat="1" ht="27" customHeight="1" x14ac:dyDescent="0.4">
      <c r="A102" s="38" t="s">
        <v>458</v>
      </c>
      <c r="F102" s="21"/>
      <c r="H102" s="44"/>
    </row>
    <row r="103" spans="1:8" x14ac:dyDescent="0.35">
      <c r="A103" s="40" t="s">
        <v>179</v>
      </c>
      <c r="B103" s="40">
        <v>34</v>
      </c>
      <c r="C103" s="40">
        <v>27</v>
      </c>
      <c r="D103" s="40">
        <v>26</v>
      </c>
      <c r="E103" s="40">
        <v>34</v>
      </c>
      <c r="F103" s="39"/>
    </row>
    <row r="104" spans="1:8" x14ac:dyDescent="0.35">
      <c r="A104" s="40" t="s">
        <v>180</v>
      </c>
      <c r="B104" s="40">
        <v>21</v>
      </c>
      <c r="C104" s="40">
        <v>24</v>
      </c>
      <c r="D104" s="40">
        <v>13</v>
      </c>
      <c r="E104" s="40">
        <v>21</v>
      </c>
      <c r="F104" s="39"/>
    </row>
    <row r="105" spans="1:8" ht="87.5" x14ac:dyDescent="0.35">
      <c r="A105" s="40" t="s">
        <v>49</v>
      </c>
      <c r="B105" s="40" t="s">
        <v>749</v>
      </c>
      <c r="C105" s="40" t="s">
        <v>750</v>
      </c>
      <c r="D105" s="40" t="s">
        <v>751</v>
      </c>
      <c r="E105" s="40" t="s">
        <v>752</v>
      </c>
      <c r="F105" s="39"/>
    </row>
    <row r="106" spans="1:8" ht="27" customHeight="1" x14ac:dyDescent="0.35">
      <c r="A106" s="40" t="s">
        <v>50</v>
      </c>
      <c r="B106" s="40">
        <f t="shared" ref="B106:E106" si="2">IFERROR(B104/B103,NA())</f>
        <v>0.61764705882352944</v>
      </c>
      <c r="C106" s="40">
        <f t="shared" si="2"/>
        <v>0.88888888888888884</v>
      </c>
      <c r="D106" s="40">
        <f t="shared" si="2"/>
        <v>0.5</v>
      </c>
      <c r="E106" s="40">
        <f t="shared" si="2"/>
        <v>0.61764705882352944</v>
      </c>
      <c r="F106" s="39">
        <f>COUNTIF(B106:E106,1)</f>
        <v>0</v>
      </c>
      <c r="G106" s="40">
        <f>COUNTIF(B106:E106,0)</f>
        <v>0</v>
      </c>
      <c r="H106" s="46">
        <v>202</v>
      </c>
    </row>
    <row r="107" spans="1:8" s="38" customFormat="1" ht="27" customHeight="1" x14ac:dyDescent="0.4">
      <c r="A107" s="38" t="s">
        <v>178</v>
      </c>
      <c r="F107" s="21"/>
      <c r="H107" s="44"/>
    </row>
    <row r="108" spans="1:8" ht="87.5" x14ac:dyDescent="0.35">
      <c r="A108" s="40" t="s">
        <v>51</v>
      </c>
      <c r="B108" s="40" t="s">
        <v>753</v>
      </c>
      <c r="C108" s="40" t="s">
        <v>754</v>
      </c>
      <c r="D108" s="40" t="s">
        <v>755</v>
      </c>
      <c r="E108" s="40" t="s">
        <v>756</v>
      </c>
      <c r="F108" s="39"/>
    </row>
    <row r="109" spans="1:8" ht="27" customHeight="1" x14ac:dyDescent="0.35">
      <c r="A109" s="40" t="s">
        <v>52</v>
      </c>
      <c r="B109" s="40">
        <v>0.5</v>
      </c>
      <c r="C109" s="40">
        <v>0.5</v>
      </c>
      <c r="D109" s="40">
        <v>0.5</v>
      </c>
      <c r="F109" s="39">
        <f>COUNTIF(B109:E109,1)</f>
        <v>0</v>
      </c>
      <c r="G109" s="40">
        <f>COUNTIF(B109:E109,0)</f>
        <v>0</v>
      </c>
      <c r="H109" s="46">
        <v>202</v>
      </c>
    </row>
    <row r="110" spans="1:8" s="38" customFormat="1" ht="27" customHeight="1" x14ac:dyDescent="0.4">
      <c r="A110" s="38" t="s">
        <v>137</v>
      </c>
      <c r="F110" s="21"/>
      <c r="H110" s="44"/>
    </row>
    <row r="111" spans="1:8" ht="18" x14ac:dyDescent="0.35">
      <c r="A111" s="40" t="s">
        <v>159</v>
      </c>
      <c r="B111" s="7" t="s">
        <v>574</v>
      </c>
      <c r="C111" s="7" t="s">
        <v>574</v>
      </c>
      <c r="D111" s="7" t="s">
        <v>574</v>
      </c>
      <c r="E111" s="7" t="s">
        <v>574</v>
      </c>
      <c r="F111" s="39"/>
    </row>
    <row r="112" spans="1:8" ht="27" customHeight="1" x14ac:dyDescent="0.35">
      <c r="A112" s="40" t="s">
        <v>160</v>
      </c>
      <c r="B112" s="40" t="s">
        <v>518</v>
      </c>
      <c r="C112" s="40" t="s">
        <v>518</v>
      </c>
      <c r="D112" s="40" t="s">
        <v>518</v>
      </c>
      <c r="E112" s="40" t="s">
        <v>518</v>
      </c>
      <c r="F112" s="39">
        <f>COUNTIF(B112:E112,1)</f>
        <v>0</v>
      </c>
      <c r="G112" s="40">
        <f>COUNTIF(B112:E112,0)</f>
        <v>0</v>
      </c>
      <c r="H112" s="46">
        <v>211</v>
      </c>
    </row>
    <row r="113" spans="1:8" s="38" customFormat="1" ht="27" customHeight="1" x14ac:dyDescent="0.4">
      <c r="A113" s="38" t="s">
        <v>463</v>
      </c>
      <c r="F113" s="21"/>
      <c r="H113" s="44"/>
    </row>
    <row r="114" spans="1:8" ht="36" x14ac:dyDescent="0.35">
      <c r="A114" s="40" t="s">
        <v>161</v>
      </c>
      <c r="B114" s="7" t="s">
        <v>575</v>
      </c>
      <c r="C114" s="7" t="s">
        <v>575</v>
      </c>
      <c r="D114" s="7" t="s">
        <v>575</v>
      </c>
      <c r="E114" s="7" t="s">
        <v>575</v>
      </c>
      <c r="F114" s="39"/>
    </row>
    <row r="115" spans="1:8" ht="27" customHeight="1" x14ac:dyDescent="0.35">
      <c r="A115" s="40" t="s">
        <v>162</v>
      </c>
      <c r="B115" s="40">
        <v>1</v>
      </c>
      <c r="C115" s="40">
        <v>1</v>
      </c>
      <c r="D115" s="40">
        <v>1</v>
      </c>
      <c r="E115" s="40">
        <v>1</v>
      </c>
      <c r="F115" s="39">
        <f>COUNTIF(B115:E115,1)</f>
        <v>4</v>
      </c>
      <c r="G115" s="40">
        <f>COUNTIF(B115:E115,0)</f>
        <v>0</v>
      </c>
      <c r="H115" s="46">
        <v>211</v>
      </c>
    </row>
    <row r="116" spans="1:8" s="38" customFormat="1" ht="27" customHeight="1" x14ac:dyDescent="0.4">
      <c r="A116" s="38" t="s">
        <v>210</v>
      </c>
      <c r="F116" s="21"/>
      <c r="H116" s="44"/>
    </row>
    <row r="117" spans="1:8" ht="70" x14ac:dyDescent="0.35">
      <c r="A117" s="40" t="s">
        <v>163</v>
      </c>
      <c r="B117" s="40" t="s">
        <v>757</v>
      </c>
      <c r="C117" s="40" t="s">
        <v>757</v>
      </c>
      <c r="D117" s="40" t="s">
        <v>757</v>
      </c>
      <c r="E117" s="40" t="s">
        <v>757</v>
      </c>
      <c r="F117" s="39"/>
    </row>
    <row r="118" spans="1:8" ht="27" customHeight="1" x14ac:dyDescent="0.35">
      <c r="A118" s="40" t="s">
        <v>164</v>
      </c>
      <c r="B118" s="40">
        <v>0</v>
      </c>
      <c r="C118" s="40">
        <v>0</v>
      </c>
      <c r="D118" s="40">
        <v>0</v>
      </c>
      <c r="E118" s="40">
        <v>0</v>
      </c>
      <c r="F118" s="39">
        <f>COUNTIF(B118:E118,1)</f>
        <v>0</v>
      </c>
      <c r="G118" s="40">
        <f>COUNTIF(B118:E118,0)</f>
        <v>4</v>
      </c>
      <c r="H118" s="46">
        <v>211</v>
      </c>
    </row>
    <row r="119" spans="1:8" s="38" customFormat="1" ht="27" customHeight="1" x14ac:dyDescent="0.4">
      <c r="A119" s="38" t="s">
        <v>140</v>
      </c>
      <c r="F119" s="21"/>
      <c r="H119" s="44"/>
    </row>
    <row r="120" spans="1:8" ht="18" x14ac:dyDescent="0.35">
      <c r="A120" s="40" t="s">
        <v>165</v>
      </c>
      <c r="B120" s="7" t="s">
        <v>579</v>
      </c>
      <c r="C120" s="7" t="s">
        <v>579</v>
      </c>
      <c r="D120" s="7" t="s">
        <v>579</v>
      </c>
      <c r="E120" s="7" t="s">
        <v>579</v>
      </c>
      <c r="F120" s="39"/>
    </row>
    <row r="121" spans="1:8" ht="27" customHeight="1" x14ac:dyDescent="0.35">
      <c r="A121" s="40" t="s">
        <v>166</v>
      </c>
      <c r="B121" s="40" t="s">
        <v>518</v>
      </c>
      <c r="C121" s="40" t="s">
        <v>518</v>
      </c>
      <c r="D121" s="40" t="s">
        <v>518</v>
      </c>
      <c r="E121" s="40" t="s">
        <v>518</v>
      </c>
      <c r="F121" s="39">
        <f>COUNTIF(B121:E121,1)</f>
        <v>0</v>
      </c>
      <c r="G121" s="40">
        <f>COUNTIF(B121:E121,0)</f>
        <v>0</v>
      </c>
      <c r="H121" s="46">
        <v>211</v>
      </c>
    </row>
    <row r="122" spans="1:8" s="38" customFormat="1" ht="27" customHeight="1" x14ac:dyDescent="0.4">
      <c r="A122" s="38" t="s">
        <v>467</v>
      </c>
      <c r="F122" s="21"/>
      <c r="H122" s="44"/>
    </row>
    <row r="123" spans="1:8" ht="70" x14ac:dyDescent="0.35">
      <c r="A123" s="40" t="s">
        <v>53</v>
      </c>
      <c r="B123" s="40" t="s">
        <v>758</v>
      </c>
      <c r="C123" s="40" t="s">
        <v>758</v>
      </c>
      <c r="D123" s="40" t="s">
        <v>758</v>
      </c>
      <c r="E123" s="40" t="s">
        <v>758</v>
      </c>
      <c r="F123" s="39"/>
    </row>
    <row r="124" spans="1:8" ht="27" customHeight="1" x14ac:dyDescent="0.35">
      <c r="A124" s="40" t="s">
        <v>54</v>
      </c>
      <c r="B124" s="40">
        <v>0.5</v>
      </c>
      <c r="C124" s="40">
        <v>0.5</v>
      </c>
      <c r="D124" s="40">
        <v>0.5</v>
      </c>
      <c r="E124" s="40">
        <v>0.5</v>
      </c>
      <c r="F124" s="39">
        <f>COUNTIF(B124:E124,1)</f>
        <v>0</v>
      </c>
      <c r="G124" s="40">
        <f>COUNTIF(B124:E124,0)</f>
        <v>0</v>
      </c>
      <c r="H124" s="46">
        <v>201</v>
      </c>
    </row>
    <row r="125" spans="1:8" s="38" customFormat="1" ht="27" customHeight="1" x14ac:dyDescent="0.4">
      <c r="A125" s="38" t="s">
        <v>469</v>
      </c>
      <c r="F125" s="21"/>
      <c r="H125" s="44"/>
    </row>
    <row r="126" spans="1:8" x14ac:dyDescent="0.35">
      <c r="A126" s="40" t="s">
        <v>55</v>
      </c>
      <c r="B126" s="40" t="s">
        <v>581</v>
      </c>
      <c r="C126" s="40" t="s">
        <v>581</v>
      </c>
      <c r="D126" s="40" t="s">
        <v>581</v>
      </c>
      <c r="E126" s="40" t="s">
        <v>581</v>
      </c>
      <c r="F126" s="39"/>
    </row>
    <row r="127" spans="1:8" ht="27" customHeight="1" x14ac:dyDescent="0.35">
      <c r="A127" s="40" t="s">
        <v>56</v>
      </c>
      <c r="B127" s="40" t="s">
        <v>518</v>
      </c>
      <c r="C127" s="40" t="s">
        <v>518</v>
      </c>
      <c r="D127" s="40" t="s">
        <v>518</v>
      </c>
      <c r="E127" s="40" t="s">
        <v>518</v>
      </c>
      <c r="F127" s="39">
        <f>COUNTIF(B127:E127,1)</f>
        <v>0</v>
      </c>
      <c r="G127" s="40">
        <f>COUNTIF(B127:E127,0)</f>
        <v>0</v>
      </c>
      <c r="H127" s="46">
        <v>202</v>
      </c>
    </row>
    <row r="128" spans="1:8" s="38" customFormat="1" ht="27" customHeight="1" x14ac:dyDescent="0.4">
      <c r="A128" s="38" t="s">
        <v>470</v>
      </c>
      <c r="F128" s="21"/>
      <c r="H128" s="44"/>
    </row>
    <row r="129" spans="1:8" x14ac:dyDescent="0.35">
      <c r="A129" s="40" t="s">
        <v>76</v>
      </c>
      <c r="B129" s="40" t="s">
        <v>582</v>
      </c>
      <c r="C129" s="40" t="s">
        <v>582</v>
      </c>
      <c r="D129" s="40" t="s">
        <v>582</v>
      </c>
      <c r="E129" s="40" t="s">
        <v>582</v>
      </c>
      <c r="F129" s="39"/>
    </row>
    <row r="130" spans="1:8" ht="27" customHeight="1" x14ac:dyDescent="0.35">
      <c r="A130" s="40" t="s">
        <v>77</v>
      </c>
      <c r="B130" s="40">
        <v>1</v>
      </c>
      <c r="C130" s="40">
        <v>1</v>
      </c>
      <c r="D130" s="40">
        <v>1</v>
      </c>
      <c r="E130" s="40">
        <v>1</v>
      </c>
      <c r="F130" s="39">
        <f>COUNTIF(B130:E130,1)</f>
        <v>4</v>
      </c>
      <c r="G130" s="40">
        <f>COUNTIF(B130:E130,0)</f>
        <v>0</v>
      </c>
      <c r="H130" s="46">
        <v>201</v>
      </c>
    </row>
    <row r="131" spans="1:8" s="38" customFormat="1" ht="27" customHeight="1" x14ac:dyDescent="0.4">
      <c r="A131" s="38" t="s">
        <v>471</v>
      </c>
      <c r="F131" s="21"/>
      <c r="H131" s="44"/>
    </row>
    <row r="132" spans="1:8" x14ac:dyDescent="0.35">
      <c r="A132" s="40" t="s">
        <v>57</v>
      </c>
      <c r="B132" s="40" t="s">
        <v>583</v>
      </c>
      <c r="C132" s="40" t="s">
        <v>583</v>
      </c>
      <c r="D132" s="40" t="s">
        <v>583</v>
      </c>
      <c r="E132" s="40" t="s">
        <v>583</v>
      </c>
      <c r="F132" s="39"/>
    </row>
    <row r="133" spans="1:8" ht="27" customHeight="1" x14ac:dyDescent="0.35">
      <c r="A133" s="40" t="s">
        <v>58</v>
      </c>
      <c r="B133" s="40">
        <v>1</v>
      </c>
      <c r="C133" s="40">
        <v>1</v>
      </c>
      <c r="D133" s="40">
        <v>1</v>
      </c>
      <c r="E133" s="40">
        <v>1</v>
      </c>
      <c r="F133" s="39">
        <f>COUNTIF(B133:E133,1)</f>
        <v>4</v>
      </c>
      <c r="G133" s="40">
        <f>COUNTIF(B133:E133,0)</f>
        <v>0</v>
      </c>
      <c r="H133" s="46">
        <v>201</v>
      </c>
    </row>
    <row r="134" spans="1:8" s="38" customFormat="1" ht="27" customHeight="1" x14ac:dyDescent="0.4">
      <c r="A134" s="38" t="s">
        <v>177</v>
      </c>
      <c r="F134" s="21"/>
      <c r="H134" s="44"/>
    </row>
    <row r="135" spans="1:8" ht="35" x14ac:dyDescent="0.35">
      <c r="A135" s="40" t="s">
        <v>59</v>
      </c>
      <c r="B135" s="40" t="s">
        <v>585</v>
      </c>
      <c r="C135" s="40" t="s">
        <v>585</v>
      </c>
      <c r="D135" s="40" t="s">
        <v>585</v>
      </c>
      <c r="E135" s="40" t="s">
        <v>585</v>
      </c>
      <c r="F135" s="39"/>
    </row>
    <row r="136" spans="1:8" ht="27" customHeight="1" x14ac:dyDescent="0.35">
      <c r="A136" s="40" t="s">
        <v>60</v>
      </c>
      <c r="B136" s="40">
        <v>1</v>
      </c>
      <c r="C136" s="40">
        <v>1</v>
      </c>
      <c r="D136" s="40">
        <v>1</v>
      </c>
      <c r="E136" s="40">
        <v>1</v>
      </c>
      <c r="F136" s="39">
        <f>COUNTIF(B136:E136,1)</f>
        <v>4</v>
      </c>
      <c r="G136" s="40">
        <f>COUNTIF(B136:E136,0)</f>
        <v>0</v>
      </c>
      <c r="H136" s="46">
        <v>202</v>
      </c>
    </row>
    <row r="137" spans="1:8" s="38" customFormat="1" ht="27" customHeight="1" x14ac:dyDescent="0.4">
      <c r="A137" s="38" t="s">
        <v>176</v>
      </c>
      <c r="F137" s="21"/>
      <c r="H137" s="44"/>
    </row>
    <row r="138" spans="1:8" ht="35" x14ac:dyDescent="0.35">
      <c r="A138" s="40" t="s">
        <v>61</v>
      </c>
      <c r="B138" s="40" t="s">
        <v>586</v>
      </c>
      <c r="C138" s="40" t="s">
        <v>586</v>
      </c>
      <c r="D138" s="40" t="s">
        <v>586</v>
      </c>
      <c r="E138" s="40" t="s">
        <v>586</v>
      </c>
      <c r="F138" s="39"/>
    </row>
    <row r="139" spans="1:8" ht="27" customHeight="1" x14ac:dyDescent="0.35">
      <c r="A139" s="40" t="s">
        <v>62</v>
      </c>
      <c r="B139" s="40">
        <v>1</v>
      </c>
      <c r="C139" s="40">
        <v>1</v>
      </c>
      <c r="D139" s="40">
        <v>1</v>
      </c>
      <c r="E139" s="40">
        <v>1</v>
      </c>
      <c r="F139" s="39">
        <f>COUNTIF(B139:E139,1)</f>
        <v>4</v>
      </c>
      <c r="G139" s="40">
        <f>COUNTIF(B139:E139,0)</f>
        <v>0</v>
      </c>
      <c r="H139" s="46">
        <v>202</v>
      </c>
    </row>
    <row r="140" spans="1:8" s="38" customFormat="1" ht="27" customHeight="1" x14ac:dyDescent="0.4">
      <c r="A140" s="38" t="s">
        <v>175</v>
      </c>
      <c r="F140" s="21"/>
      <c r="H140" s="44"/>
    </row>
    <row r="141" spans="1:8" x14ac:dyDescent="0.35">
      <c r="A141" s="40" t="s">
        <v>63</v>
      </c>
      <c r="B141" s="40" t="s">
        <v>587</v>
      </c>
      <c r="C141" s="40" t="s">
        <v>587</v>
      </c>
      <c r="D141" s="40" t="s">
        <v>587</v>
      </c>
      <c r="E141" s="40" t="s">
        <v>587</v>
      </c>
      <c r="F141" s="39"/>
    </row>
    <row r="142" spans="1:8" ht="27" customHeight="1" x14ac:dyDescent="0.35">
      <c r="A142" s="40" t="s">
        <v>64</v>
      </c>
      <c r="B142" s="40" t="s">
        <v>518</v>
      </c>
      <c r="C142" s="40" t="s">
        <v>518</v>
      </c>
      <c r="D142" s="40" t="s">
        <v>518</v>
      </c>
      <c r="E142" s="40" t="s">
        <v>518</v>
      </c>
      <c r="F142" s="39">
        <f>COUNTIF(B142:E142,1)</f>
        <v>0</v>
      </c>
      <c r="G142" s="40">
        <f>COUNTIF(B142:E142,0)</f>
        <v>0</v>
      </c>
      <c r="H142" s="46">
        <v>201</v>
      </c>
    </row>
    <row r="143" spans="1:8" s="38" customFormat="1" ht="27" customHeight="1" x14ac:dyDescent="0.4">
      <c r="A143" s="38" t="s">
        <v>478</v>
      </c>
      <c r="F143" s="21"/>
      <c r="H143" s="44"/>
    </row>
    <row r="144" spans="1:8" ht="18" customHeight="1" x14ac:dyDescent="0.35">
      <c r="A144" s="40" t="s">
        <v>65</v>
      </c>
      <c r="B144" s="40" t="s">
        <v>759</v>
      </c>
      <c r="C144" s="40" t="s">
        <v>759</v>
      </c>
      <c r="D144" s="40" t="s">
        <v>759</v>
      </c>
      <c r="E144" s="40" t="s">
        <v>759</v>
      </c>
      <c r="F144" s="39"/>
    </row>
    <row r="145" spans="1:8" ht="27" customHeight="1" x14ac:dyDescent="0.35">
      <c r="A145" s="40" t="s">
        <v>66</v>
      </c>
      <c r="B145" s="40" t="s">
        <v>518</v>
      </c>
      <c r="C145" s="40" t="s">
        <v>518</v>
      </c>
      <c r="D145" s="40" t="s">
        <v>518</v>
      </c>
      <c r="E145" s="40" t="s">
        <v>518</v>
      </c>
      <c r="F145" s="39">
        <f>COUNTIF(B145:E145,1)</f>
        <v>0</v>
      </c>
      <c r="G145" s="40">
        <f>COUNTIF(B145:E145,0)</f>
        <v>0</v>
      </c>
      <c r="H145" s="46">
        <v>201</v>
      </c>
    </row>
    <row r="146" spans="1:8" s="38" customFormat="1" ht="27" customHeight="1" x14ac:dyDescent="0.4">
      <c r="A146" s="38" t="s">
        <v>173</v>
      </c>
      <c r="F146" s="21"/>
      <c r="H146" s="44"/>
    </row>
    <row r="147" spans="1:8" ht="17.25" customHeight="1" x14ac:dyDescent="0.35">
      <c r="A147" s="40" t="s">
        <v>67</v>
      </c>
      <c r="B147" s="40" t="s">
        <v>587</v>
      </c>
      <c r="C147" s="40" t="s">
        <v>587</v>
      </c>
      <c r="D147" s="40" t="s">
        <v>587</v>
      </c>
      <c r="E147" s="40" t="s">
        <v>587</v>
      </c>
      <c r="F147" s="39"/>
    </row>
    <row r="148" spans="1:8" ht="27" customHeight="1" x14ac:dyDescent="0.35">
      <c r="A148" s="40" t="s">
        <v>68</v>
      </c>
      <c r="B148" s="40" t="s">
        <v>518</v>
      </c>
      <c r="C148" s="40" t="s">
        <v>518</v>
      </c>
      <c r="D148" s="40" t="s">
        <v>518</v>
      </c>
      <c r="E148" s="40" t="s">
        <v>518</v>
      </c>
      <c r="F148" s="39">
        <f>COUNTIF(B148:E148,1)</f>
        <v>0</v>
      </c>
      <c r="G148" s="40">
        <f>COUNTIF(B148:E148,0)</f>
        <v>0</v>
      </c>
      <c r="H148" s="46">
        <v>202</v>
      </c>
    </row>
    <row r="149" spans="1:8" s="38" customFormat="1" ht="27" customHeight="1" x14ac:dyDescent="0.4">
      <c r="A149" s="78" t="s">
        <v>481</v>
      </c>
      <c r="B149" s="78"/>
      <c r="F149" s="21"/>
      <c r="H149" s="44"/>
    </row>
    <row r="150" spans="1:8" x14ac:dyDescent="0.35">
      <c r="A150" s="40" t="s">
        <v>69</v>
      </c>
      <c r="B150" s="40" t="s">
        <v>596</v>
      </c>
      <c r="C150" s="40" t="s">
        <v>596</v>
      </c>
      <c r="D150" s="40" t="s">
        <v>596</v>
      </c>
      <c r="E150" s="40" t="s">
        <v>596</v>
      </c>
      <c r="F150" s="39"/>
    </row>
    <row r="151" spans="1:8" ht="27" customHeight="1" x14ac:dyDescent="0.35">
      <c r="A151" s="40" t="s">
        <v>70</v>
      </c>
      <c r="B151" s="40" t="s">
        <v>518</v>
      </c>
      <c r="C151" s="40" t="s">
        <v>518</v>
      </c>
      <c r="D151" s="40" t="s">
        <v>518</v>
      </c>
      <c r="E151" s="40" t="s">
        <v>518</v>
      </c>
      <c r="F151" s="39">
        <f>COUNTIF(B151:E151,1)</f>
        <v>0</v>
      </c>
      <c r="G151" s="40">
        <f>COUNTIF(B151:E151,0)</f>
        <v>0</v>
      </c>
      <c r="H151" s="46">
        <v>202</v>
      </c>
    </row>
    <row r="152" spans="1:8" s="38" customFormat="1" ht="27" customHeight="1" x14ac:dyDescent="0.4">
      <c r="A152" s="38" t="s">
        <v>99</v>
      </c>
      <c r="F152" s="21"/>
      <c r="H152" s="44"/>
    </row>
    <row r="153" spans="1:8" s="8" customFormat="1" ht="19.5" customHeight="1" x14ac:dyDescent="0.35">
      <c r="A153" s="8" t="s">
        <v>209</v>
      </c>
      <c r="B153" s="8">
        <v>1623</v>
      </c>
      <c r="C153" s="8">
        <v>744</v>
      </c>
      <c r="D153" s="8">
        <v>1398</v>
      </c>
      <c r="E153" s="8">
        <v>1551</v>
      </c>
      <c r="F153" s="23"/>
      <c r="H153" s="45"/>
    </row>
    <row r="154" spans="1:8" s="8" customFormat="1" ht="16.5" customHeight="1" x14ac:dyDescent="0.35">
      <c r="A154" s="8" t="s">
        <v>211</v>
      </c>
      <c r="B154" s="8">
        <v>1623</v>
      </c>
      <c r="C154" s="8">
        <v>744</v>
      </c>
      <c r="D154" s="8">
        <v>1398</v>
      </c>
      <c r="E154" s="8">
        <v>1551</v>
      </c>
      <c r="F154" s="23"/>
      <c r="H154" s="45"/>
    </row>
    <row r="155" spans="1:8" ht="122.5" x14ac:dyDescent="0.35">
      <c r="A155" s="40" t="s">
        <v>71</v>
      </c>
      <c r="B155" s="40" t="s">
        <v>760</v>
      </c>
      <c r="C155" s="40" t="s">
        <v>761</v>
      </c>
      <c r="D155" s="40" t="s">
        <v>762</v>
      </c>
      <c r="E155" s="40" t="s">
        <v>763</v>
      </c>
      <c r="F155" s="39"/>
    </row>
    <row r="156" spans="1:8" ht="27" customHeight="1" x14ac:dyDescent="0.35">
      <c r="A156" s="40" t="s">
        <v>72</v>
      </c>
      <c r="B156" s="40">
        <f>IFERROR((B153-B154)/B153,NA())</f>
        <v>0</v>
      </c>
      <c r="C156" s="40">
        <f t="shared" ref="C156:E156" si="3">IFERROR((C153-C154)/C153,NA())</f>
        <v>0</v>
      </c>
      <c r="D156" s="40">
        <f t="shared" si="3"/>
        <v>0</v>
      </c>
      <c r="E156" s="40">
        <f t="shared" si="3"/>
        <v>0</v>
      </c>
      <c r="F156" s="39">
        <f>COUNTIF(B156:E156,1)</f>
        <v>0</v>
      </c>
      <c r="G156" s="40">
        <f>COUNTIF(B156:E156,0)</f>
        <v>4</v>
      </c>
      <c r="H156" s="46">
        <v>201</v>
      </c>
    </row>
    <row r="157" spans="1:8" s="38" customFormat="1" ht="27" customHeight="1" x14ac:dyDescent="0.4">
      <c r="A157" s="38" t="s">
        <v>174</v>
      </c>
      <c r="F157" s="21"/>
      <c r="H157" s="44"/>
    </row>
    <row r="158" spans="1:8" x14ac:dyDescent="0.35">
      <c r="A158" s="40" t="s">
        <v>73</v>
      </c>
      <c r="F158" s="39"/>
    </row>
    <row r="159" spans="1:8" ht="27" customHeight="1" x14ac:dyDescent="0.35">
      <c r="A159" s="40" t="s">
        <v>74</v>
      </c>
      <c r="B159" s="40">
        <f>IFERROR(_xlfn.AGGREGATE(9,6,B27,B27,B39,B69,B72,B93,B98,B106,B118,B130,B133,B139,B142,B145,B148,B162)/COUNT(B27,B27,B39,B69,B72,B93,B98,B106,B118,B130,B133,B139,B142,B145,B148,B162),"Incomplete Scoring")</f>
        <v>0.75710667041936397</v>
      </c>
      <c r="C159" s="40">
        <f>IFERROR(_xlfn.AGGREGATE(9,6,C27,C27,C39,C69,C72,C93,C98,C106,C118,C130,C133,C139,C142,C145,C148,C162)/COUNT(C27,C27,C39,C69,C72,C93,C98,C106,C118,C130,C133,C139,C142,C145,C148,C162),"Incomplete Scoring")</f>
        <v>0.77104377104377098</v>
      </c>
      <c r="D159" s="40">
        <f t="shared" ref="D159:E159" si="4">IFERROR(_xlfn.AGGREGATE(9,6,D27,D27,D39,D69,D72,D93,D98,D106,D118,D130,D133,D139,D142,D145,D148,D162)/COUNT(D27,D27,D39,D69,D72,D93,D98,D106,D118,D130,D133,D139,D142,D145,D148,D162),"Incomplete Scoring")</f>
        <v>0.73500967117988381</v>
      </c>
      <c r="E159" s="40">
        <f t="shared" si="4"/>
        <v>0.77446929184897106</v>
      </c>
      <c r="F159" s="39">
        <f>COUNTIF(B159:E159,1)</f>
        <v>0</v>
      </c>
      <c r="G159" s="40">
        <f>COUNTIF(B159:E159,0)</f>
        <v>0</v>
      </c>
      <c r="H159" s="46">
        <v>201</v>
      </c>
    </row>
    <row r="160" spans="1:8" s="38" customFormat="1" ht="27" customHeight="1" x14ac:dyDescent="0.4">
      <c r="A160" s="38" t="s">
        <v>144</v>
      </c>
      <c r="F160" s="21"/>
      <c r="H160" s="44"/>
    </row>
    <row r="161" spans="1:8" x14ac:dyDescent="0.35">
      <c r="A161" s="40" t="s">
        <v>167</v>
      </c>
      <c r="B161" s="40" t="s">
        <v>619</v>
      </c>
      <c r="C161" s="40" t="s">
        <v>619</v>
      </c>
      <c r="D161" s="40" t="s">
        <v>619</v>
      </c>
      <c r="E161" s="40" t="s">
        <v>619</v>
      </c>
      <c r="F161" s="39"/>
    </row>
    <row r="162" spans="1:8" ht="27" customHeight="1" x14ac:dyDescent="0.35">
      <c r="A162" s="40" t="s">
        <v>168</v>
      </c>
      <c r="B162" s="40" t="s">
        <v>518</v>
      </c>
      <c r="C162" s="40" t="s">
        <v>518</v>
      </c>
      <c r="D162" s="40" t="s">
        <v>518</v>
      </c>
      <c r="E162" s="40" t="s">
        <v>518</v>
      </c>
      <c r="F162" s="39">
        <f>COUNTIF(B162:E162,1)</f>
        <v>0</v>
      </c>
      <c r="G162" s="40">
        <f>COUNTIF(B162:E162,0)</f>
        <v>0</v>
      </c>
      <c r="H162" s="46">
        <v>212</v>
      </c>
    </row>
    <row r="163" spans="1:8" s="9" customFormat="1" ht="51.75" customHeight="1" x14ac:dyDescent="0.35">
      <c r="H163" s="47"/>
    </row>
    <row r="164" spans="1:8" ht="20.25" customHeight="1" x14ac:dyDescent="0.35">
      <c r="A164" s="10"/>
    </row>
    <row r="165" spans="1:8" s="14" customFormat="1" ht="41.25" customHeight="1" x14ac:dyDescent="0.35">
      <c r="A165" s="35" t="s">
        <v>603</v>
      </c>
      <c r="B165" s="15">
        <f>IFERROR(AVERAGEIFS(B3:B162,$A$3:$A162,"*Score*",B3:B162,"&gt;=0")*100,"Scoring Incomplete")</f>
        <v>70.024264599271646</v>
      </c>
      <c r="C165" s="15">
        <f t="shared" ref="C165:E165" si="5">IFERROR(AVERAGEIFS(C3:C162,$A$3:$A$162,"*Score*",C3:C162,"&gt;=0")*100,"Scoring Incomplete")</f>
        <v>73.974225008707762</v>
      </c>
      <c r="D165" s="15">
        <f t="shared" si="5"/>
        <v>74.575825443686597</v>
      </c>
      <c r="E165" s="15">
        <f t="shared" si="5"/>
        <v>75.315919143904893</v>
      </c>
      <c r="H165" s="48"/>
    </row>
    <row r="166" spans="1:8" s="49" customFormat="1" ht="20.5" thickBot="1" x14ac:dyDescent="0.4">
      <c r="A166" s="46"/>
      <c r="H166" s="48"/>
    </row>
    <row r="167" spans="1:8" s="16" customFormat="1" ht="57.75" customHeight="1" thickBot="1" x14ac:dyDescent="0.4">
      <c r="A167" s="36" t="s">
        <v>604</v>
      </c>
      <c r="B167" s="20">
        <f>IFERROR(AVERAGE(B165:E165),"No Scores")</f>
        <v>73.472558548892721</v>
      </c>
      <c r="H167" s="50"/>
    </row>
    <row r="168" spans="1:8" s="16" customFormat="1" ht="57.75" customHeight="1" x14ac:dyDescent="0.35">
      <c r="A168" s="51"/>
      <c r="B168" s="52"/>
      <c r="H168" s="50"/>
    </row>
    <row r="169" spans="1:8" s="14" customFormat="1" ht="41.25" customHeight="1" x14ac:dyDescent="0.35">
      <c r="A169" s="35" t="s">
        <v>605</v>
      </c>
      <c r="B169" s="15">
        <f>IFERROR(AVERAGEIFS(B$3:B$162,$A$3:$A$162,"*Score*",B$3:B$162,"&gt;=0",$H$3:$H$162,"&gt;200",$H$3:$H$162,"&lt;203")*100,"Scoring Incomplete")</f>
        <v>74.31366685430153</v>
      </c>
      <c r="C169" s="15">
        <f t="shared" ref="C169:E169" si="6">IFERROR(AVERAGEIFS(C$3:C$162,$A$3:$A$162,"*Score*",C$3:C$162,"&gt;=0",$H$3:$H$162,"&gt;200",$H$3:$H$162,"&lt;203")*100,"Scoring Incomplete")</f>
        <v>80.693296602387505</v>
      </c>
      <c r="D169" s="15">
        <f t="shared" si="6"/>
        <v>79.652678496341764</v>
      </c>
      <c r="E169" s="15">
        <f t="shared" si="6"/>
        <v>81.468157510938255</v>
      </c>
      <c r="F169" s="15"/>
      <c r="G169" s="48"/>
    </row>
    <row r="170" spans="1:8" s="14" customFormat="1" ht="18.75" customHeight="1" thickBot="1" x14ac:dyDescent="0.4">
      <c r="A170" s="35"/>
      <c r="B170" s="15"/>
      <c r="C170" s="15"/>
      <c r="D170" s="15"/>
      <c r="E170" s="15"/>
      <c r="F170" s="15"/>
      <c r="G170" s="48"/>
    </row>
    <row r="171" spans="1:8" s="16" customFormat="1" ht="57.75" customHeight="1" thickBot="1" x14ac:dyDescent="0.4">
      <c r="A171" s="36" t="s">
        <v>606</v>
      </c>
      <c r="B171" s="20">
        <f>IFERROR(AVERAGE(B169:E169),"No Scores")</f>
        <v>79.03194986599226</v>
      </c>
      <c r="G171" s="50"/>
    </row>
    <row r="172" spans="1:8" ht="60" customHeight="1" x14ac:dyDescent="0.4">
      <c r="A172" s="41"/>
      <c r="G172" s="45"/>
      <c r="H172" s="40"/>
    </row>
    <row r="173" spans="1:8" s="14" customFormat="1" ht="41.25" customHeight="1" thickBot="1" x14ac:dyDescent="0.4">
      <c r="A173" s="35" t="s">
        <v>503</v>
      </c>
      <c r="B173" s="15">
        <f t="array" ref="B173">IFERROR(SUM(SUMIFS(B$3:B$162,$A$3:$A$162,"*Score*",B$3:B$162,"&gt;=0",$H$3:$H$162,{202,212}))/SUM(COUNTIFS($A$3:$A$162,"*Score*",B$3:B$162,"&gt;=0",$H$3:$H$162,{202,212}))*100,"Scoring Incomplete")</f>
        <v>66.911764705882348</v>
      </c>
      <c r="C173" s="15">
        <f t="array" ref="C173">IFERROR(SUM(SUMIFS(C$3:C$162,$A$3:$A$162,"*Score*",C$3:C$162,"&gt;=0",$H$3:$H$162,{202,212}))/SUM(COUNTIFS($A$3:$A$162,"*Score*",C$3:C$162,"&gt;=0",$H$3:$H$162,{202,212}))*100,"Scoring Incomplete")</f>
        <v>72.222222222222214</v>
      </c>
      <c r="D173" s="15">
        <f t="array" ref="D173">IFERROR(SUM(SUMIFS(D$3:D$162,$A$3:$A$162,"*Score*",D$3:D$162,"&gt;=0",$H$3:$H$162,{202,212}))/SUM(COUNTIFS($A$3:$A$162,"*Score*",D$3:D$162,"&gt;=0",$H$3:$H$162,{202,212}))*100,"Scoring Incomplete")</f>
        <v>69.230769230769226</v>
      </c>
      <c r="E173" s="15">
        <f t="array" ref="E173">IFERROR(SUM(SUMIFS(E$3:E$162,$A$3:$A$162,"*Score*",E$3:E$162,"&gt;=0",$H$3:$H$162,{202,212}))/SUM(COUNTIFS($A$3:$A$162,"*Score*",E$3:E$162,"&gt;=0",$H$3:$H$162,{202,212}))*100,"Scoring Incomplete")</f>
        <v>71.813725490196077</v>
      </c>
      <c r="F173" s="15"/>
      <c r="G173" s="48"/>
    </row>
    <row r="174" spans="1:8" s="16" customFormat="1" ht="57.75" customHeight="1" thickBot="1" x14ac:dyDescent="0.4">
      <c r="A174" s="36" t="s">
        <v>505</v>
      </c>
      <c r="B174" s="20">
        <f>IFERROR(AVERAGE(B173:E173),"No Scores")</f>
        <v>70.044620412267463</v>
      </c>
      <c r="G174" s="50"/>
    </row>
    <row r="175" spans="1:8" s="14" customFormat="1" ht="38.25" customHeight="1" x14ac:dyDescent="0.35">
      <c r="A175" s="35"/>
      <c r="B175" s="15"/>
      <c r="C175" s="15"/>
      <c r="D175" s="15"/>
      <c r="E175" s="15"/>
      <c r="F175" s="15"/>
      <c r="G175" s="48"/>
    </row>
    <row r="176" spans="1:8" s="14" customFormat="1" ht="41.25" customHeight="1" thickBot="1" x14ac:dyDescent="0.4">
      <c r="A176" s="35" t="s">
        <v>504</v>
      </c>
      <c r="B176" s="15">
        <f t="array" ref="B176">IFERROR(SUM(SUMIFS(B$3:B$162,$A$3:$A$162,"*Score*",B$3:B$162,"&gt;=0",$H$3:$H$162,{201,211}))/SUM(COUNTIFS($A$3:$A$162,"*Score*",B$3:B$162,"&gt;=0",$H$3:$H$162,{201,211}))*100,"Scoring Incomplete")</f>
        <v>73.431294367826865</v>
      </c>
      <c r="C176" s="15">
        <f t="array" ref="C176">IFERROR(SUM(SUMIFS(C$3:C$162,$A$3:$A$162,"*Score*",C$3:C$162,"&gt;=0",$H$3:$H$162,{201,211}))/SUM(COUNTIFS($A$3:$A$162,"*Score*",C$3:C$162,"&gt;=0",$H$3:$H$162,{201,211}))*100,"Scoring Incomplete")</f>
        <v>79.090909090909093</v>
      </c>
      <c r="D176" s="15">
        <f t="array" ref="D176">IFERROR(SUM(SUMIFS(D$3:D$162,$A$3:$A$162,"*Score*",D$3:D$162,"&gt;=0",$H$3:$H$162,{201,211}))/SUM(COUNTIFS($A$3:$A$162,"*Score*",D$3:D$162,"&gt;=0",$H$3:$H$162,{201,211}))*100,"Scoring Incomplete")</f>
        <v>80.125725338491293</v>
      </c>
      <c r="E176" s="15">
        <f t="array" ref="E176">IFERROR(SUM(SUMIFS(E$3:E$162,$A$3:$A$162,"*Score*",E$3:E$162,"&gt;=0",$H$3:$H$162,{201,211}))/SUM(COUNTIFS($A$3:$A$162,"*Score*",E$3:E$162,"&gt;=0",$H$3:$H$162,{201,211}))*100,"Scoring Incomplete")</f>
        <v>79.828460309743747</v>
      </c>
      <c r="F176" s="15"/>
      <c r="G176" s="48"/>
    </row>
    <row r="177" spans="1:8" s="16" customFormat="1" ht="57.75" customHeight="1" thickBot="1" x14ac:dyDescent="0.4">
      <c r="A177" s="36" t="s">
        <v>495</v>
      </c>
      <c r="B177" s="20">
        <f>IFERROR(AVERAGE(B176:E176),"No Scores")</f>
        <v>78.11909727674275</v>
      </c>
      <c r="G177" s="50"/>
    </row>
    <row r="178" spans="1:8" ht="58.5" customHeight="1" x14ac:dyDescent="0.35">
      <c r="H178" s="48"/>
    </row>
    <row r="179" spans="1:8" ht="20" x14ac:dyDescent="0.35">
      <c r="A179" s="40" t="s">
        <v>607</v>
      </c>
      <c r="B179" s="40">
        <f>SUM(B4:E4)</f>
        <v>121</v>
      </c>
      <c r="H179" s="48"/>
    </row>
    <row r="180" spans="1:8" ht="22.5" x14ac:dyDescent="0.35">
      <c r="A180" s="40" t="s">
        <v>608</v>
      </c>
      <c r="B180" s="40">
        <f>SUM(B5:E5)</f>
        <v>60</v>
      </c>
      <c r="H180" s="50"/>
    </row>
    <row r="182" spans="1:8" ht="20" x14ac:dyDescent="0.35">
      <c r="A182" s="40" t="s">
        <v>609</v>
      </c>
      <c r="B182" s="40">
        <f>SUM(B95:E95)</f>
        <v>291</v>
      </c>
      <c r="H182" s="48"/>
    </row>
    <row r="183" spans="1:8" ht="22.5" x14ac:dyDescent="0.35">
      <c r="A183" s="40" t="s">
        <v>610</v>
      </c>
      <c r="B183" s="40">
        <f>SUM(B96:E96)</f>
        <v>217</v>
      </c>
      <c r="H183" s="50"/>
    </row>
    <row r="184" spans="1:8" ht="20" x14ac:dyDescent="0.35">
      <c r="H184" s="48"/>
    </row>
    <row r="185" spans="1:8" ht="20" x14ac:dyDescent="0.35">
      <c r="H185" s="48"/>
    </row>
    <row r="186" spans="1:8" ht="22.5" x14ac:dyDescent="0.35">
      <c r="H186" s="50"/>
    </row>
  </sheetData>
  <mergeCells count="10">
    <mergeCell ref="G1:G2"/>
    <mergeCell ref="H1:H2"/>
    <mergeCell ref="A10:B10"/>
    <mergeCell ref="A16:B16"/>
    <mergeCell ref="A22:B22"/>
    <mergeCell ref="A64:B64"/>
    <mergeCell ref="A82:B82"/>
    <mergeCell ref="A94:B94"/>
    <mergeCell ref="A149:B149"/>
    <mergeCell ref="F1:F2"/>
  </mergeCells>
  <dataValidations count="6">
    <dataValidation type="list" allowBlank="1" showInputMessage="1" showErrorMessage="1" sqref="B162:E162 B112:E112 B60:E60 B101:E101 B142:E142 B148:E148" xr:uid="{AE265848-E1E2-405D-B079-86B87D76A562}">
      <formula1>"N/A,1,.5,0"</formula1>
    </dataValidation>
    <dataValidation type="list" allowBlank="1" showInputMessage="1" showErrorMessage="1" sqref="B115:E115 B36:E36 B130:E130 B54:E54 B72:E72 B87:E87 B57:E57" xr:uid="{6FFC97EC-6677-43A5-AB15-81EA1AB840C2}">
      <formula1>"1,0"</formula1>
    </dataValidation>
    <dataValidation type="list" allowBlank="1" showInputMessage="1" showErrorMessage="1" sqref="B139:E139 B39:E39 B33:E33 B45:E45 B66:E66 B75:E75 B78:E78 B81:E81 B84:E84 B151:E151 B121:E121 B133:E133 B136:E136 B127:E127 B145:E145" xr:uid="{2A0FCF1B-B82D-4A22-AE5E-76E9E460EB90}">
      <formula1>"N/A,1,0"</formula1>
    </dataValidation>
    <dataValidation type="list" allowBlank="1" showInputMessage="1" showErrorMessage="1" sqref="B118:E118 B30:E30 B48:E48 B42:E42 B51:E51 B63:E63 B69:E69 B90:E90 B109:E109 B93:E93 B124:E124" xr:uid="{39752C16-96E1-4BDD-A44F-4F6A3FA5B2A7}">
      <formula1>"1,.5,0"</formula1>
    </dataValidation>
    <dataValidation type="list" allowBlank="1" showInputMessage="1" showErrorMessage="1" sqref="B27:E27" xr:uid="{8C71D8C4-C58A-4999-A335-BD17661436D1}">
      <formula1>"1,.75,.5,.25,0"</formula1>
    </dataValidation>
    <dataValidation type="list" allowBlank="1" showInputMessage="1" showErrorMessage="1" sqref="B6:E7 B12:E12 B15:E15 B18:E18 B21:E21 B24:E24" xr:uid="{025D8DE4-8558-4822-932E-0E3631E4945F}">
      <formula1>"N/A,1,.75,.5,.25,0"</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5EB2-7064-44D3-9CA7-4CA0584B5028}">
  <dimension ref="A1:I187"/>
  <sheetViews>
    <sheetView workbookViewId="0">
      <pane xSplit="1" ySplit="2" topLeftCell="B3" activePane="bottomRight" state="frozen"/>
      <selection pane="topRight" activeCell="B1" sqref="B1"/>
      <selection pane="bottomLeft" activeCell="A2" sqref="A2"/>
      <selection pane="bottomRight"/>
    </sheetView>
  </sheetViews>
  <sheetFormatPr defaultColWidth="9.1796875" defaultRowHeight="17.5" x14ac:dyDescent="0.35"/>
  <cols>
    <col min="1" max="1" width="43.1796875" style="40" customWidth="1"/>
    <col min="2" max="6" width="42.81640625" style="40" customWidth="1"/>
    <col min="7" max="8" width="12.7265625" style="40" customWidth="1"/>
    <col min="9" max="9" width="11.81640625" style="45" customWidth="1"/>
    <col min="10" max="16384" width="9.1796875" style="40"/>
  </cols>
  <sheetData>
    <row r="1" spans="1:9" ht="24" customHeight="1" x14ac:dyDescent="0.35">
      <c r="A1" s="40" t="s">
        <v>661</v>
      </c>
      <c r="B1" s="40" t="s">
        <v>170</v>
      </c>
      <c r="C1" s="40" t="s">
        <v>258</v>
      </c>
      <c r="D1" s="40" t="s">
        <v>662</v>
      </c>
      <c r="E1" s="40" t="s">
        <v>663</v>
      </c>
      <c r="F1" s="40" t="s">
        <v>664</v>
      </c>
      <c r="G1" s="80" t="s">
        <v>197</v>
      </c>
      <c r="H1" s="81" t="s">
        <v>198</v>
      </c>
      <c r="I1" s="82" t="s">
        <v>498</v>
      </c>
    </row>
    <row r="2" spans="1:9" s="2" customFormat="1" ht="60.75" customHeight="1" x14ac:dyDescent="0.35">
      <c r="A2" s="33" t="s">
        <v>418</v>
      </c>
      <c r="B2" s="3" t="s">
        <v>665</v>
      </c>
      <c r="C2" s="3" t="s">
        <v>666</v>
      </c>
      <c r="D2" s="3" t="s">
        <v>667</v>
      </c>
      <c r="E2" s="3" t="s">
        <v>668</v>
      </c>
      <c r="F2" s="3" t="s">
        <v>669</v>
      </c>
      <c r="G2" s="80"/>
      <c r="H2" s="81"/>
      <c r="I2" s="83"/>
    </row>
    <row r="3" spans="1:9" s="38" customFormat="1" ht="27" customHeight="1" x14ac:dyDescent="0.4">
      <c r="A3" s="38" t="s">
        <v>203</v>
      </c>
      <c r="B3" s="5"/>
      <c r="C3" s="5"/>
      <c r="D3" s="3"/>
      <c r="E3" s="5"/>
      <c r="F3" s="5"/>
      <c r="G3" s="21"/>
      <c r="I3" s="44"/>
    </row>
    <row r="4" spans="1:9" x14ac:dyDescent="0.35">
      <c r="A4" s="40" t="s">
        <v>0</v>
      </c>
      <c r="B4" s="40">
        <v>3</v>
      </c>
      <c r="C4" s="40">
        <v>2</v>
      </c>
      <c r="D4" s="40">
        <v>3</v>
      </c>
      <c r="E4" s="40">
        <v>2</v>
      </c>
      <c r="F4" s="40">
        <v>2</v>
      </c>
      <c r="G4" s="39"/>
    </row>
    <row r="5" spans="1:9" x14ac:dyDescent="0.35">
      <c r="A5" s="40" t="s">
        <v>260</v>
      </c>
      <c r="B5" s="40">
        <v>1</v>
      </c>
      <c r="C5" s="40">
        <v>1</v>
      </c>
      <c r="D5" s="40">
        <v>1</v>
      </c>
      <c r="E5" s="40">
        <v>1</v>
      </c>
      <c r="F5" s="40">
        <v>1</v>
      </c>
      <c r="G5" s="39"/>
    </row>
    <row r="6" spans="1:9" x14ac:dyDescent="0.35">
      <c r="A6" s="40" t="s">
        <v>412</v>
      </c>
      <c r="B6" s="40" t="s">
        <v>518</v>
      </c>
      <c r="C6" s="40" t="s">
        <v>518</v>
      </c>
      <c r="D6" s="40" t="s">
        <v>518</v>
      </c>
      <c r="E6" s="40" t="s">
        <v>518</v>
      </c>
      <c r="F6" s="40" t="s">
        <v>518</v>
      </c>
      <c r="G6" s="39"/>
    </row>
    <row r="7" spans="1:9" x14ac:dyDescent="0.35">
      <c r="A7" s="40" t="s">
        <v>413</v>
      </c>
      <c r="B7" s="40" t="s">
        <v>518</v>
      </c>
      <c r="C7" s="40" t="s">
        <v>518</v>
      </c>
      <c r="D7" s="40" t="s">
        <v>518</v>
      </c>
      <c r="E7" s="40">
        <v>1</v>
      </c>
      <c r="F7" s="40" t="s">
        <v>518</v>
      </c>
      <c r="G7" s="39"/>
    </row>
    <row r="8" spans="1:9" ht="52.5" x14ac:dyDescent="0.35">
      <c r="A8" s="40" t="s">
        <v>1</v>
      </c>
      <c r="B8" s="40" t="s">
        <v>670</v>
      </c>
      <c r="C8" s="40" t="s">
        <v>671</v>
      </c>
      <c r="D8" s="40" t="s">
        <v>672</v>
      </c>
      <c r="E8" s="40" t="s">
        <v>672</v>
      </c>
      <c r="F8" s="40" t="s">
        <v>671</v>
      </c>
      <c r="G8" s="39"/>
    </row>
    <row r="9" spans="1:9" ht="27" customHeight="1" x14ac:dyDescent="0.35">
      <c r="A9" s="40" t="s">
        <v>2</v>
      </c>
      <c r="B9" s="40">
        <f>IFERROR(((B5/B4)+IF(ISNUMBER(B6),B6,0)+IF(ISNUMBER(B7),B7,0))/COUNT(B5,B6,B7),"Incomplete Scoring")</f>
        <v>0.33333333333333331</v>
      </c>
      <c r="C9" s="40">
        <f>IFERROR(((C5/C4)+IF(ISNUMBER(C6),C6,0)+IF(ISNUMBER(C7),C7,0))/COUNT(C5,C6,C7),"Incomplete Scoring")</f>
        <v>0.5</v>
      </c>
      <c r="D9" s="40">
        <f t="shared" ref="D9:F9" si="0">IFERROR(((D5/D4)+IF(ISNUMBER(D6),D6,0)+IF(ISNUMBER(D7),D7,0))/COUNT(D5,D6,D7),"Incomplete Scoring")</f>
        <v>0.33333333333333331</v>
      </c>
      <c r="E9" s="40">
        <f t="shared" si="0"/>
        <v>0.75</v>
      </c>
      <c r="F9" s="40">
        <f t="shared" si="0"/>
        <v>0.5</v>
      </c>
      <c r="G9" s="39">
        <f>COUNTIF(B9:F9,1)</f>
        <v>0</v>
      </c>
      <c r="H9" s="40">
        <f>COUNTIF(B9:F9,0)</f>
        <v>0</v>
      </c>
      <c r="I9" s="45" t="s">
        <v>497</v>
      </c>
    </row>
    <row r="10" spans="1:9" s="38" customFormat="1" ht="27" customHeight="1" x14ac:dyDescent="0.4">
      <c r="A10" s="78" t="s">
        <v>424</v>
      </c>
      <c r="B10" s="78"/>
      <c r="G10" s="21"/>
      <c r="I10" s="44"/>
    </row>
    <row r="11" spans="1:9" x14ac:dyDescent="0.35">
      <c r="A11" s="40" t="s">
        <v>3</v>
      </c>
      <c r="B11" s="40" t="s">
        <v>673</v>
      </c>
      <c r="C11" s="40" t="s">
        <v>673</v>
      </c>
      <c r="D11" s="40" t="s">
        <v>673</v>
      </c>
      <c r="E11" s="40" t="s">
        <v>673</v>
      </c>
      <c r="F11" s="40" t="s">
        <v>673</v>
      </c>
      <c r="G11" s="39"/>
    </row>
    <row r="12" spans="1:9" ht="27" customHeight="1" x14ac:dyDescent="0.35">
      <c r="A12" s="40" t="s">
        <v>4</v>
      </c>
      <c r="B12" s="40" t="s">
        <v>518</v>
      </c>
      <c r="C12" s="40" t="s">
        <v>518</v>
      </c>
      <c r="D12" s="40" t="s">
        <v>518</v>
      </c>
      <c r="E12" s="40" t="s">
        <v>518</v>
      </c>
      <c r="F12" s="40" t="s">
        <v>518</v>
      </c>
      <c r="G12" s="39">
        <f>COUNTIF(B12:F12,1)</f>
        <v>0</v>
      </c>
      <c r="H12" s="40">
        <f>COUNTIF(B12:F12,0)</f>
        <v>0</v>
      </c>
      <c r="I12" s="46">
        <v>201</v>
      </c>
    </row>
    <row r="13" spans="1:9" s="38" customFormat="1" ht="27" customHeight="1" x14ac:dyDescent="0.4">
      <c r="A13" s="38" t="s">
        <v>204</v>
      </c>
      <c r="G13" s="21"/>
      <c r="I13" s="44"/>
    </row>
    <row r="14" spans="1:9" x14ac:dyDescent="0.35">
      <c r="A14" s="40" t="s">
        <v>5</v>
      </c>
      <c r="B14" s="40" t="s">
        <v>525</v>
      </c>
      <c r="C14" s="40" t="s">
        <v>525</v>
      </c>
      <c r="D14" s="40" t="s">
        <v>525</v>
      </c>
      <c r="E14" s="40" t="s">
        <v>525</v>
      </c>
      <c r="F14" s="40" t="s">
        <v>674</v>
      </c>
      <c r="G14" s="39"/>
    </row>
    <row r="15" spans="1:9" ht="27" customHeight="1" x14ac:dyDescent="0.35">
      <c r="A15" s="40" t="s">
        <v>6</v>
      </c>
      <c r="B15" s="40" t="s">
        <v>518</v>
      </c>
      <c r="C15" s="40" t="s">
        <v>518</v>
      </c>
      <c r="D15" s="40" t="s">
        <v>518</v>
      </c>
      <c r="E15" s="40" t="s">
        <v>518</v>
      </c>
      <c r="F15" s="40">
        <v>0.5</v>
      </c>
      <c r="G15" s="39">
        <f>COUNTIF(B15:F15,1)</f>
        <v>0</v>
      </c>
      <c r="H15" s="40">
        <f>COUNTIF(B15:F15,0)</f>
        <v>0</v>
      </c>
      <c r="I15" s="45" t="s">
        <v>526</v>
      </c>
    </row>
    <row r="16" spans="1:9" s="38" customFormat="1" ht="27" customHeight="1" x14ac:dyDescent="0.4">
      <c r="A16" s="78" t="s">
        <v>205</v>
      </c>
      <c r="B16" s="78"/>
      <c r="G16" s="21"/>
      <c r="I16" s="44"/>
    </row>
    <row r="17" spans="1:9" x14ac:dyDescent="0.35">
      <c r="A17" s="40" t="s">
        <v>7</v>
      </c>
      <c r="B17" s="40" t="s">
        <v>525</v>
      </c>
      <c r="C17" s="40" t="s">
        <v>525</v>
      </c>
      <c r="D17" s="40" t="s">
        <v>525</v>
      </c>
      <c r="E17" s="40" t="s">
        <v>525</v>
      </c>
      <c r="F17" s="40" t="s">
        <v>675</v>
      </c>
      <c r="G17" s="39"/>
    </row>
    <row r="18" spans="1:9" ht="27" customHeight="1" x14ac:dyDescent="0.35">
      <c r="A18" s="40" t="s">
        <v>8</v>
      </c>
      <c r="B18" s="40" t="s">
        <v>518</v>
      </c>
      <c r="C18" s="40" t="s">
        <v>518</v>
      </c>
      <c r="D18" s="40" t="s">
        <v>518</v>
      </c>
      <c r="E18" s="40" t="s">
        <v>518</v>
      </c>
      <c r="F18" s="40">
        <v>0</v>
      </c>
      <c r="G18" s="39">
        <f>COUNTIF(B18:F18,1)</f>
        <v>0</v>
      </c>
      <c r="H18" s="40">
        <f>COUNTIF(B18:F18,0)</f>
        <v>1</v>
      </c>
      <c r="I18" s="46">
        <v>201</v>
      </c>
    </row>
    <row r="19" spans="1:9" s="38" customFormat="1" ht="27" customHeight="1" x14ac:dyDescent="0.4">
      <c r="A19" s="38" t="s">
        <v>206</v>
      </c>
      <c r="G19" s="21"/>
      <c r="I19" s="44"/>
    </row>
    <row r="20" spans="1:9" x14ac:dyDescent="0.35">
      <c r="A20" s="40" t="s">
        <v>9</v>
      </c>
      <c r="B20" s="40" t="s">
        <v>676</v>
      </c>
      <c r="C20" s="40" t="s">
        <v>676</v>
      </c>
      <c r="D20" s="40" t="s">
        <v>676</v>
      </c>
      <c r="E20" s="40" t="s">
        <v>676</v>
      </c>
      <c r="F20" s="40" t="s">
        <v>676</v>
      </c>
      <c r="G20" s="39"/>
    </row>
    <row r="21" spans="1:9" ht="27" customHeight="1" x14ac:dyDescent="0.35">
      <c r="A21" s="40" t="s">
        <v>10</v>
      </c>
      <c r="B21" s="40" t="s">
        <v>518</v>
      </c>
      <c r="C21" s="40" t="s">
        <v>518</v>
      </c>
      <c r="D21" s="40" t="s">
        <v>518</v>
      </c>
      <c r="E21" s="40" t="s">
        <v>518</v>
      </c>
      <c r="F21" s="40" t="s">
        <v>518</v>
      </c>
      <c r="G21" s="39">
        <f>COUNTIF(B21:F21,1)</f>
        <v>0</v>
      </c>
      <c r="H21" s="40">
        <f>COUNTIF(B21:F21,0)</f>
        <v>0</v>
      </c>
      <c r="I21" s="46">
        <v>202</v>
      </c>
    </row>
    <row r="22" spans="1:9" s="38" customFormat="1" ht="27" customHeight="1" x14ac:dyDescent="0.4">
      <c r="A22" s="78" t="s">
        <v>430</v>
      </c>
      <c r="B22" s="78"/>
      <c r="G22" s="21"/>
      <c r="I22" s="44"/>
    </row>
    <row r="23" spans="1:9" ht="35" x14ac:dyDescent="0.35">
      <c r="A23" s="40" t="s">
        <v>11</v>
      </c>
      <c r="B23" s="40" t="s">
        <v>525</v>
      </c>
      <c r="C23" s="40" t="s">
        <v>525</v>
      </c>
      <c r="D23" s="40" t="s">
        <v>525</v>
      </c>
      <c r="E23" s="40" t="s">
        <v>525</v>
      </c>
      <c r="F23" s="40" t="s">
        <v>677</v>
      </c>
      <c r="G23" s="39"/>
    </row>
    <row r="24" spans="1:9" ht="27" customHeight="1" x14ac:dyDescent="0.35">
      <c r="A24" s="40" t="s">
        <v>12</v>
      </c>
      <c r="B24" s="40" t="s">
        <v>518</v>
      </c>
      <c r="C24" s="40" t="s">
        <v>518</v>
      </c>
      <c r="D24" s="40" t="s">
        <v>518</v>
      </c>
      <c r="E24" s="40" t="s">
        <v>518</v>
      </c>
      <c r="F24" s="40">
        <v>0.25</v>
      </c>
      <c r="G24" s="39">
        <f>COUNTIF(B24:F24,1)</f>
        <v>0</v>
      </c>
      <c r="H24" s="40">
        <f>COUNTIF(B24:F24,0)</f>
        <v>0</v>
      </c>
      <c r="I24" s="46">
        <v>202</v>
      </c>
    </row>
    <row r="25" spans="1:9" s="38" customFormat="1" ht="27" customHeight="1" x14ac:dyDescent="0.4">
      <c r="A25" s="38" t="s">
        <v>182</v>
      </c>
      <c r="G25" s="21"/>
      <c r="I25" s="44"/>
    </row>
    <row r="26" spans="1:9" ht="70" x14ac:dyDescent="0.35">
      <c r="A26" s="40" t="s">
        <v>13</v>
      </c>
      <c r="B26" s="40" t="s">
        <v>678</v>
      </c>
      <c r="C26" s="40" t="s">
        <v>678</v>
      </c>
      <c r="D26" s="40" t="s">
        <v>678</v>
      </c>
      <c r="E26" s="40" t="s">
        <v>679</v>
      </c>
      <c r="F26" s="40" t="s">
        <v>678</v>
      </c>
      <c r="G26" s="39"/>
    </row>
    <row r="27" spans="1:9" ht="27" customHeight="1" x14ac:dyDescent="0.35">
      <c r="A27" s="40" t="s">
        <v>14</v>
      </c>
      <c r="B27" s="40">
        <v>0</v>
      </c>
      <c r="C27" s="40">
        <v>0</v>
      </c>
      <c r="D27" s="40">
        <v>0</v>
      </c>
      <c r="E27" s="40">
        <v>0</v>
      </c>
      <c r="F27" s="40">
        <v>0.25</v>
      </c>
      <c r="G27" s="39">
        <f>COUNTIF(B27:F27,1)</f>
        <v>0</v>
      </c>
      <c r="H27" s="40">
        <f>COUNTIF(B27:F27,0)</f>
        <v>4</v>
      </c>
      <c r="I27" s="46">
        <v>202</v>
      </c>
    </row>
    <row r="28" spans="1:9" s="38" customFormat="1" ht="27" customHeight="1" x14ac:dyDescent="0.4">
      <c r="A28" s="38" t="s">
        <v>183</v>
      </c>
      <c r="G28" s="21"/>
      <c r="I28" s="44"/>
    </row>
    <row r="29" spans="1:9" x14ac:dyDescent="0.35">
      <c r="A29" s="40" t="s">
        <v>15</v>
      </c>
      <c r="B29" s="40" t="s">
        <v>531</v>
      </c>
      <c r="C29" s="40" t="s">
        <v>531</v>
      </c>
      <c r="D29" s="40" t="s">
        <v>531</v>
      </c>
      <c r="E29" s="40" t="s">
        <v>531</v>
      </c>
      <c r="F29" s="40" t="s">
        <v>531</v>
      </c>
      <c r="G29" s="39"/>
    </row>
    <row r="30" spans="1:9" ht="27" customHeight="1" x14ac:dyDescent="0.35">
      <c r="A30" s="40" t="s">
        <v>16</v>
      </c>
      <c r="B30" s="40">
        <v>1</v>
      </c>
      <c r="C30" s="40">
        <v>1</v>
      </c>
      <c r="D30" s="40">
        <v>1</v>
      </c>
      <c r="E30" s="40">
        <v>1</v>
      </c>
      <c r="F30" s="40">
        <v>1</v>
      </c>
      <c r="G30" s="39">
        <f>COUNTIF(B30:F30,1)</f>
        <v>5</v>
      </c>
      <c r="H30" s="40">
        <f>COUNTIF(B30:F30,0)</f>
        <v>0</v>
      </c>
      <c r="I30" s="46">
        <v>201</v>
      </c>
    </row>
    <row r="31" spans="1:9" s="38" customFormat="1" ht="27" customHeight="1" x14ac:dyDescent="0.4">
      <c r="A31" s="38" t="s">
        <v>184</v>
      </c>
      <c r="G31" s="21"/>
      <c r="I31" s="44"/>
    </row>
    <row r="32" spans="1:9" ht="35" x14ac:dyDescent="0.35">
      <c r="A32" s="40" t="s">
        <v>17</v>
      </c>
      <c r="B32" s="40" t="s">
        <v>611</v>
      </c>
      <c r="C32" s="40" t="s">
        <v>611</v>
      </c>
      <c r="D32" s="40" t="s">
        <v>611</v>
      </c>
      <c r="E32" s="40" t="s">
        <v>680</v>
      </c>
      <c r="F32" s="40" t="s">
        <v>611</v>
      </c>
      <c r="G32" s="39"/>
    </row>
    <row r="33" spans="1:9" ht="27" customHeight="1" x14ac:dyDescent="0.35">
      <c r="A33" s="40" t="s">
        <v>18</v>
      </c>
      <c r="B33" s="40" t="s">
        <v>518</v>
      </c>
      <c r="C33" s="40" t="s">
        <v>518</v>
      </c>
      <c r="D33" s="40" t="s">
        <v>518</v>
      </c>
      <c r="E33" s="40">
        <v>1</v>
      </c>
      <c r="F33" s="40" t="s">
        <v>518</v>
      </c>
      <c r="G33" s="39">
        <f>COUNTIF(B33:F33,1)</f>
        <v>1</v>
      </c>
      <c r="H33" s="40">
        <f>COUNTIF(B33:F33,0)</f>
        <v>0</v>
      </c>
      <c r="I33" s="46">
        <v>201</v>
      </c>
    </row>
    <row r="34" spans="1:9" s="38" customFormat="1" ht="27" customHeight="1" x14ac:dyDescent="0.4">
      <c r="A34" s="38" t="s">
        <v>113</v>
      </c>
      <c r="G34" s="21"/>
      <c r="I34" s="44"/>
    </row>
    <row r="35" spans="1:9" ht="35" x14ac:dyDescent="0.35">
      <c r="A35" s="40" t="s">
        <v>145</v>
      </c>
      <c r="B35" s="40" t="s">
        <v>681</v>
      </c>
      <c r="C35" s="40" t="s">
        <v>681</v>
      </c>
      <c r="D35" s="40" t="s">
        <v>681</v>
      </c>
      <c r="E35" s="40" t="s">
        <v>681</v>
      </c>
      <c r="F35" s="40" t="s">
        <v>681</v>
      </c>
      <c r="G35" s="39"/>
    </row>
    <row r="36" spans="1:9" ht="27" customHeight="1" x14ac:dyDescent="0.35">
      <c r="A36" s="40" t="s">
        <v>146</v>
      </c>
      <c r="B36" s="40">
        <v>1</v>
      </c>
      <c r="C36" s="40">
        <v>1</v>
      </c>
      <c r="D36" s="40">
        <v>1</v>
      </c>
      <c r="E36" s="40">
        <v>1</v>
      </c>
      <c r="F36" s="40">
        <v>1</v>
      </c>
      <c r="G36" s="39">
        <f>COUNTIF(B36:F36,1)</f>
        <v>5</v>
      </c>
      <c r="H36" s="40">
        <f>COUNTIF(B36:F36,0)</f>
        <v>0</v>
      </c>
      <c r="I36" s="46">
        <v>212</v>
      </c>
    </row>
    <row r="37" spans="1:9" s="38" customFormat="1" ht="27" customHeight="1" x14ac:dyDescent="0.4">
      <c r="A37" s="38" t="s">
        <v>125</v>
      </c>
      <c r="G37" s="21"/>
      <c r="I37" s="44"/>
    </row>
    <row r="38" spans="1:9" ht="35" x14ac:dyDescent="0.35">
      <c r="A38" s="40" t="s">
        <v>147</v>
      </c>
      <c r="B38" s="40" t="s">
        <v>682</v>
      </c>
      <c r="C38" s="40" t="s">
        <v>682</v>
      </c>
      <c r="D38" s="40" t="s">
        <v>682</v>
      </c>
      <c r="E38" s="40" t="s">
        <v>683</v>
      </c>
      <c r="F38" s="40" t="s">
        <v>682</v>
      </c>
      <c r="G38" s="39"/>
    </row>
    <row r="39" spans="1:9" ht="27" customHeight="1" x14ac:dyDescent="0.35">
      <c r="A39" s="40" t="s">
        <v>148</v>
      </c>
      <c r="B39" s="40" t="s">
        <v>518</v>
      </c>
      <c r="C39" s="40" t="s">
        <v>518</v>
      </c>
      <c r="D39" s="40" t="s">
        <v>518</v>
      </c>
      <c r="E39" s="40">
        <v>0</v>
      </c>
      <c r="F39" s="40" t="s">
        <v>518</v>
      </c>
      <c r="G39" s="39">
        <f>COUNTIF(B39:F39,1)</f>
        <v>0</v>
      </c>
      <c r="H39" s="40">
        <f>COUNTIF(B39:F39,0)</f>
        <v>1</v>
      </c>
      <c r="I39" s="46">
        <v>212</v>
      </c>
    </row>
    <row r="40" spans="1:9" s="38" customFormat="1" ht="27" customHeight="1" x14ac:dyDescent="0.4">
      <c r="A40" s="38" t="s">
        <v>185</v>
      </c>
      <c r="G40" s="21"/>
      <c r="I40" s="44"/>
    </row>
    <row r="41" spans="1:9" x14ac:dyDescent="0.35">
      <c r="A41" s="40" t="s">
        <v>19</v>
      </c>
      <c r="B41" s="40" t="s">
        <v>684</v>
      </c>
      <c r="C41" s="40" t="s">
        <v>684</v>
      </c>
      <c r="D41" s="40" t="s">
        <v>684</v>
      </c>
      <c r="E41" s="40" t="s">
        <v>684</v>
      </c>
      <c r="F41" s="40" t="s">
        <v>684</v>
      </c>
      <c r="G41" s="39"/>
    </row>
    <row r="42" spans="1:9" ht="27" customHeight="1" x14ac:dyDescent="0.35">
      <c r="A42" s="40" t="s">
        <v>20</v>
      </c>
      <c r="B42" s="40">
        <v>0.5</v>
      </c>
      <c r="C42" s="40">
        <v>0.5</v>
      </c>
      <c r="D42" s="40">
        <v>0.5</v>
      </c>
      <c r="E42" s="40">
        <v>0.5</v>
      </c>
      <c r="F42" s="40">
        <v>0.5</v>
      </c>
      <c r="G42" s="39">
        <f>COUNTIF(B42:F42,1)</f>
        <v>0</v>
      </c>
      <c r="H42" s="40">
        <f>COUNTIF(B42:F42,0)</f>
        <v>0</v>
      </c>
      <c r="I42" s="46">
        <v>201</v>
      </c>
    </row>
    <row r="43" spans="1:9" s="38" customFormat="1" ht="27" customHeight="1" x14ac:dyDescent="0.4">
      <c r="A43" s="38" t="s">
        <v>186</v>
      </c>
      <c r="G43" s="21"/>
      <c r="I43" s="44"/>
    </row>
    <row r="44" spans="1:9" x14ac:dyDescent="0.35">
      <c r="A44" s="40" t="s">
        <v>21</v>
      </c>
      <c r="B44" s="40" t="s">
        <v>540</v>
      </c>
      <c r="C44" s="40" t="s">
        <v>540</v>
      </c>
      <c r="D44" s="40" t="s">
        <v>540</v>
      </c>
      <c r="E44" s="40" t="s">
        <v>540</v>
      </c>
      <c r="F44" s="40" t="s">
        <v>540</v>
      </c>
      <c r="G44" s="39"/>
    </row>
    <row r="45" spans="1:9" ht="27" customHeight="1" x14ac:dyDescent="0.35">
      <c r="A45" s="40" t="s">
        <v>22</v>
      </c>
      <c r="B45" s="40" t="s">
        <v>518</v>
      </c>
      <c r="C45" s="40" t="s">
        <v>518</v>
      </c>
      <c r="D45" s="40" t="s">
        <v>518</v>
      </c>
      <c r="E45" s="40" t="s">
        <v>518</v>
      </c>
      <c r="F45" s="40" t="s">
        <v>518</v>
      </c>
      <c r="G45" s="39">
        <f>COUNTIF(B45:F45,1)</f>
        <v>0</v>
      </c>
      <c r="H45" s="40">
        <f>COUNTIF(B45:F45,0)</f>
        <v>0</v>
      </c>
      <c r="I45" s="46">
        <v>201</v>
      </c>
    </row>
    <row r="46" spans="1:9" s="38" customFormat="1" ht="27" customHeight="1" x14ac:dyDescent="0.4">
      <c r="A46" s="38" t="s">
        <v>187</v>
      </c>
      <c r="G46" s="21"/>
      <c r="I46" s="44"/>
    </row>
    <row r="47" spans="1:9" ht="70" x14ac:dyDescent="0.35">
      <c r="A47" s="40" t="s">
        <v>23</v>
      </c>
      <c r="B47" s="40" t="s">
        <v>685</v>
      </c>
      <c r="C47" s="40" t="s">
        <v>685</v>
      </c>
      <c r="D47" s="40" t="s">
        <v>685</v>
      </c>
      <c r="E47" s="40" t="s">
        <v>685</v>
      </c>
      <c r="F47" s="40" t="s">
        <v>685</v>
      </c>
      <c r="G47" s="39"/>
    </row>
    <row r="48" spans="1:9" ht="27" customHeight="1" x14ac:dyDescent="0.35">
      <c r="A48" s="40" t="s">
        <v>24</v>
      </c>
      <c r="B48" s="40">
        <v>0</v>
      </c>
      <c r="C48" s="40">
        <v>0</v>
      </c>
      <c r="D48" s="40">
        <v>0</v>
      </c>
      <c r="E48" s="40">
        <v>0</v>
      </c>
      <c r="F48" s="40">
        <v>0</v>
      </c>
      <c r="G48" s="39">
        <f>COUNTIF(B48:F48,1)</f>
        <v>0</v>
      </c>
      <c r="H48" s="40">
        <f>COUNTIF(B48:F48,0)</f>
        <v>5</v>
      </c>
      <c r="I48" s="46">
        <v>202</v>
      </c>
    </row>
    <row r="49" spans="1:9" s="38" customFormat="1" ht="27" customHeight="1" x14ac:dyDescent="0.4">
      <c r="A49" s="38" t="s">
        <v>188</v>
      </c>
      <c r="G49" s="21"/>
      <c r="I49" s="44"/>
    </row>
    <row r="50" spans="1:9" ht="35" x14ac:dyDescent="0.35">
      <c r="A50" s="40" t="s">
        <v>25</v>
      </c>
      <c r="B50" s="40" t="s">
        <v>686</v>
      </c>
      <c r="C50" s="40" t="s">
        <v>686</v>
      </c>
      <c r="D50" s="40" t="s">
        <v>686</v>
      </c>
      <c r="E50" s="40" t="s">
        <v>686</v>
      </c>
      <c r="F50" s="40" t="s">
        <v>686</v>
      </c>
      <c r="G50" s="39"/>
    </row>
    <row r="51" spans="1:9" ht="27" customHeight="1" x14ac:dyDescent="0.35">
      <c r="A51" s="40" t="s">
        <v>26</v>
      </c>
      <c r="B51" s="40">
        <v>1</v>
      </c>
      <c r="C51" s="40">
        <v>1</v>
      </c>
      <c r="D51" s="40">
        <v>1</v>
      </c>
      <c r="E51" s="40">
        <v>1</v>
      </c>
      <c r="F51" s="40">
        <v>1</v>
      </c>
      <c r="G51" s="39">
        <f>COUNTIF(B51:F51,1)</f>
        <v>5</v>
      </c>
      <c r="H51" s="40">
        <f>COUNTIF(B51:F51,0)</f>
        <v>0</v>
      </c>
      <c r="I51" s="46">
        <v>202</v>
      </c>
    </row>
    <row r="52" spans="1:9" s="38" customFormat="1" ht="27" customHeight="1" x14ac:dyDescent="0.4">
      <c r="A52" s="38" t="s">
        <v>189</v>
      </c>
      <c r="G52" s="21"/>
      <c r="I52" s="44"/>
    </row>
    <row r="53" spans="1:9" x14ac:dyDescent="0.35">
      <c r="A53" s="40" t="s">
        <v>27</v>
      </c>
      <c r="B53" s="40" t="s">
        <v>545</v>
      </c>
      <c r="C53" s="40" t="s">
        <v>545</v>
      </c>
      <c r="D53" s="40" t="s">
        <v>545</v>
      </c>
      <c r="E53" s="40" t="s">
        <v>545</v>
      </c>
      <c r="F53" s="40" t="s">
        <v>545</v>
      </c>
      <c r="G53" s="39"/>
    </row>
    <row r="54" spans="1:9" ht="27" customHeight="1" x14ac:dyDescent="0.35">
      <c r="A54" s="40" t="s">
        <v>28</v>
      </c>
      <c r="B54" s="40">
        <v>1</v>
      </c>
      <c r="C54" s="40">
        <v>1</v>
      </c>
      <c r="D54" s="40">
        <v>1</v>
      </c>
      <c r="E54" s="40">
        <v>1</v>
      </c>
      <c r="F54" s="40">
        <v>1</v>
      </c>
      <c r="G54" s="39">
        <f>COUNTIF(B54:F54,1)</f>
        <v>5</v>
      </c>
      <c r="H54" s="40">
        <f>COUNTIF(B54:F54,0)</f>
        <v>0</v>
      </c>
      <c r="I54" s="46">
        <v>202</v>
      </c>
    </row>
    <row r="55" spans="1:9" s="38" customFormat="1" ht="27" customHeight="1" x14ac:dyDescent="0.4">
      <c r="A55" s="38" t="s">
        <v>128</v>
      </c>
      <c r="G55" s="21"/>
      <c r="I55" s="44"/>
    </row>
    <row r="56" spans="1:9" ht="35" x14ac:dyDescent="0.35">
      <c r="A56" s="40" t="s">
        <v>149</v>
      </c>
      <c r="B56" s="40" t="s">
        <v>687</v>
      </c>
      <c r="C56" s="40" t="s">
        <v>687</v>
      </c>
      <c r="D56" s="40" t="s">
        <v>687</v>
      </c>
      <c r="E56" s="40" t="s">
        <v>687</v>
      </c>
      <c r="F56" s="40" t="s">
        <v>687</v>
      </c>
      <c r="G56" s="39"/>
    </row>
    <row r="57" spans="1:9" ht="27" customHeight="1" x14ac:dyDescent="0.35">
      <c r="A57" s="40" t="s">
        <v>150</v>
      </c>
      <c r="B57" s="40">
        <v>0</v>
      </c>
      <c r="C57" s="40">
        <v>0</v>
      </c>
      <c r="D57" s="40">
        <v>0</v>
      </c>
      <c r="E57" s="40">
        <v>0</v>
      </c>
      <c r="F57" s="40">
        <v>0</v>
      </c>
      <c r="G57" s="39">
        <f>COUNTIF(B57:F57,1)</f>
        <v>0</v>
      </c>
      <c r="H57" s="40">
        <f>COUNTIF(B57:F57,0)</f>
        <v>5</v>
      </c>
      <c r="I57" s="46">
        <v>212</v>
      </c>
    </row>
    <row r="58" spans="1:9" s="38" customFormat="1" ht="27" customHeight="1" x14ac:dyDescent="0.4">
      <c r="A58" s="38" t="s">
        <v>190</v>
      </c>
      <c r="G58" s="21"/>
      <c r="I58" s="44"/>
    </row>
    <row r="59" spans="1:9" ht="35" x14ac:dyDescent="0.35">
      <c r="A59" s="40" t="s">
        <v>151</v>
      </c>
      <c r="B59" s="40" t="s">
        <v>688</v>
      </c>
      <c r="C59" s="40" t="s">
        <v>688</v>
      </c>
      <c r="D59" s="40" t="s">
        <v>688</v>
      </c>
      <c r="E59" s="40" t="s">
        <v>689</v>
      </c>
      <c r="F59" s="40" t="s">
        <v>688</v>
      </c>
      <c r="G59" s="39"/>
    </row>
    <row r="60" spans="1:9" ht="27" customHeight="1" x14ac:dyDescent="0.35">
      <c r="A60" s="40" t="s">
        <v>152</v>
      </c>
      <c r="B60" s="40">
        <v>1</v>
      </c>
      <c r="C60" s="40">
        <v>1</v>
      </c>
      <c r="D60" s="40">
        <v>1</v>
      </c>
      <c r="E60" s="40">
        <v>0.5</v>
      </c>
      <c r="F60" s="40">
        <v>1</v>
      </c>
      <c r="G60" s="39">
        <f>COUNTIF(B60:F60,1)</f>
        <v>4</v>
      </c>
      <c r="H60" s="40">
        <f>COUNTIF(B60:F60,0)</f>
        <v>0</v>
      </c>
      <c r="I60" s="46">
        <v>212</v>
      </c>
    </row>
    <row r="61" spans="1:9" s="38" customFormat="1" ht="27" customHeight="1" x14ac:dyDescent="0.4">
      <c r="A61" s="38" t="s">
        <v>130</v>
      </c>
      <c r="G61" s="21"/>
      <c r="I61" s="44"/>
    </row>
    <row r="62" spans="1:9" ht="52.5" x14ac:dyDescent="0.35">
      <c r="A62" s="40" t="s">
        <v>153</v>
      </c>
      <c r="B62" s="40" t="s">
        <v>690</v>
      </c>
      <c r="C62" s="40" t="s">
        <v>690</v>
      </c>
      <c r="D62" s="40" t="s">
        <v>690</v>
      </c>
      <c r="E62" s="40" t="s">
        <v>690</v>
      </c>
      <c r="F62" s="40" t="s">
        <v>690</v>
      </c>
      <c r="G62" s="39"/>
    </row>
    <row r="63" spans="1:9" ht="27" customHeight="1" x14ac:dyDescent="0.35">
      <c r="A63" s="40" t="s">
        <v>154</v>
      </c>
      <c r="B63" s="40">
        <v>1</v>
      </c>
      <c r="C63" s="40">
        <v>1</v>
      </c>
      <c r="D63" s="40">
        <v>1</v>
      </c>
      <c r="E63" s="40">
        <v>1</v>
      </c>
      <c r="F63" s="40">
        <v>1</v>
      </c>
      <c r="G63" s="39">
        <f>COUNTIF(B63:F63,1)</f>
        <v>5</v>
      </c>
      <c r="H63" s="40">
        <f>COUNTIF(B63:F63,0)</f>
        <v>0</v>
      </c>
      <c r="I63" s="46">
        <v>212</v>
      </c>
    </row>
    <row r="64" spans="1:9" s="38" customFormat="1" ht="27" customHeight="1" x14ac:dyDescent="0.4">
      <c r="A64" s="78" t="s">
        <v>131</v>
      </c>
      <c r="B64" s="78"/>
      <c r="G64" s="21"/>
      <c r="I64" s="44"/>
    </row>
    <row r="65" spans="1:9" x14ac:dyDescent="0.35">
      <c r="A65" s="40" t="s">
        <v>155</v>
      </c>
      <c r="B65" s="40" t="s">
        <v>550</v>
      </c>
      <c r="C65" s="40" t="s">
        <v>550</v>
      </c>
      <c r="D65" s="40" t="s">
        <v>550</v>
      </c>
      <c r="E65" s="40" t="s">
        <v>550</v>
      </c>
      <c r="F65" s="40" t="s">
        <v>550</v>
      </c>
      <c r="G65" s="39"/>
    </row>
    <row r="66" spans="1:9" ht="27" customHeight="1" x14ac:dyDescent="0.35">
      <c r="A66" s="40" t="s">
        <v>156</v>
      </c>
      <c r="B66" s="40" t="s">
        <v>518</v>
      </c>
      <c r="C66" s="40" t="s">
        <v>518</v>
      </c>
      <c r="D66" s="40" t="s">
        <v>518</v>
      </c>
      <c r="E66" s="40" t="s">
        <v>518</v>
      </c>
      <c r="F66" s="40" t="s">
        <v>518</v>
      </c>
      <c r="G66" s="39">
        <f>COUNTIF(B66:F66,1)</f>
        <v>0</v>
      </c>
      <c r="H66" s="40">
        <f>COUNTIF(B66:F66,0)</f>
        <v>0</v>
      </c>
      <c r="I66" s="46">
        <v>212</v>
      </c>
    </row>
    <row r="67" spans="1:9" s="38" customFormat="1" ht="27" customHeight="1" x14ac:dyDescent="0.4">
      <c r="A67" s="38" t="s">
        <v>169</v>
      </c>
      <c r="G67" s="21"/>
      <c r="I67" s="44"/>
    </row>
    <row r="68" spans="1:9" ht="35" x14ac:dyDescent="0.35">
      <c r="A68" s="40" t="s">
        <v>29</v>
      </c>
      <c r="B68" s="40" t="s">
        <v>551</v>
      </c>
      <c r="C68" s="40" t="s">
        <v>551</v>
      </c>
      <c r="D68" s="40" t="s">
        <v>551</v>
      </c>
      <c r="E68" s="40" t="s">
        <v>551</v>
      </c>
      <c r="F68" s="40" t="s">
        <v>551</v>
      </c>
      <c r="G68" s="39"/>
    </row>
    <row r="69" spans="1:9" ht="27" customHeight="1" x14ac:dyDescent="0.35">
      <c r="A69" s="40" t="s">
        <v>30</v>
      </c>
      <c r="B69" s="40">
        <v>1</v>
      </c>
      <c r="C69" s="40">
        <v>1</v>
      </c>
      <c r="D69" s="40">
        <v>1</v>
      </c>
      <c r="E69" s="40">
        <v>1</v>
      </c>
      <c r="F69" s="40">
        <v>1</v>
      </c>
      <c r="G69" s="39">
        <f>COUNTIF(B69:F69,1)</f>
        <v>5</v>
      </c>
      <c r="H69" s="40">
        <f>COUNTIF(B69:F69,0)</f>
        <v>0</v>
      </c>
      <c r="I69" s="46">
        <v>201</v>
      </c>
    </row>
    <row r="70" spans="1:9" s="38" customFormat="1" ht="27" customHeight="1" x14ac:dyDescent="0.4">
      <c r="A70" s="38" t="s">
        <v>191</v>
      </c>
      <c r="G70" s="21"/>
      <c r="I70" s="44"/>
    </row>
    <row r="71" spans="1:9" x14ac:dyDescent="0.35">
      <c r="A71" s="40" t="s">
        <v>31</v>
      </c>
      <c r="B71" s="40" t="s">
        <v>553</v>
      </c>
      <c r="C71" s="40" t="s">
        <v>553</v>
      </c>
      <c r="D71" s="40" t="s">
        <v>553</v>
      </c>
      <c r="E71" s="40" t="s">
        <v>553</v>
      </c>
      <c r="F71" s="40" t="s">
        <v>553</v>
      </c>
      <c r="G71" s="39"/>
    </row>
    <row r="72" spans="1:9" ht="27" customHeight="1" x14ac:dyDescent="0.35">
      <c r="A72" s="40" t="s">
        <v>32</v>
      </c>
      <c r="B72" s="40">
        <v>1</v>
      </c>
      <c r="C72" s="40">
        <v>1</v>
      </c>
      <c r="D72" s="40">
        <v>1</v>
      </c>
      <c r="E72" s="40">
        <v>1</v>
      </c>
      <c r="F72" s="40">
        <v>1</v>
      </c>
      <c r="G72" s="39">
        <f>COUNTIF(B72:F72,1)</f>
        <v>5</v>
      </c>
      <c r="H72" s="40">
        <f>COUNTIF(B72:F72,0)</f>
        <v>0</v>
      </c>
      <c r="I72" s="46">
        <v>201</v>
      </c>
    </row>
    <row r="73" spans="1:9" s="38" customFormat="1" ht="27" customHeight="1" x14ac:dyDescent="0.4">
      <c r="A73" s="38" t="s">
        <v>135</v>
      </c>
      <c r="G73" s="21"/>
      <c r="I73" s="44"/>
    </row>
    <row r="74" spans="1:9" x14ac:dyDescent="0.35">
      <c r="A74" s="40" t="s">
        <v>157</v>
      </c>
      <c r="B74" s="40" t="s">
        <v>554</v>
      </c>
      <c r="C74" s="40" t="s">
        <v>554</v>
      </c>
      <c r="D74" s="40" t="s">
        <v>554</v>
      </c>
      <c r="E74" s="40" t="s">
        <v>554</v>
      </c>
      <c r="F74" s="40" t="s">
        <v>554</v>
      </c>
      <c r="G74" s="39"/>
    </row>
    <row r="75" spans="1:9" ht="27" customHeight="1" x14ac:dyDescent="0.35">
      <c r="A75" s="40" t="s">
        <v>158</v>
      </c>
      <c r="B75" s="40" t="s">
        <v>518</v>
      </c>
      <c r="C75" s="40" t="s">
        <v>518</v>
      </c>
      <c r="D75" s="40" t="s">
        <v>518</v>
      </c>
      <c r="E75" s="40" t="s">
        <v>518</v>
      </c>
      <c r="F75" s="40" t="s">
        <v>518</v>
      </c>
      <c r="G75" s="39">
        <f>COUNTIF(B75:F75,1)</f>
        <v>0</v>
      </c>
      <c r="H75" s="40">
        <f>COUNTIF(B75:F75,0)</f>
        <v>0</v>
      </c>
      <c r="I75" s="46">
        <v>211</v>
      </c>
    </row>
    <row r="76" spans="1:9" s="38" customFormat="1" ht="27" customHeight="1" x14ac:dyDescent="0.4">
      <c r="A76" s="38" t="s">
        <v>192</v>
      </c>
      <c r="G76" s="21"/>
      <c r="I76" s="44"/>
    </row>
    <row r="77" spans="1:9" x14ac:dyDescent="0.35">
      <c r="A77" s="40" t="s">
        <v>33</v>
      </c>
      <c r="B77" s="40" t="s">
        <v>647</v>
      </c>
      <c r="C77" s="40" t="s">
        <v>647</v>
      </c>
      <c r="D77" s="40" t="s">
        <v>647</v>
      </c>
      <c r="E77" s="40" t="s">
        <v>647</v>
      </c>
      <c r="F77" s="40" t="s">
        <v>647</v>
      </c>
      <c r="G77" s="39"/>
    </row>
    <row r="78" spans="1:9" ht="27" customHeight="1" x14ac:dyDescent="0.35">
      <c r="A78" s="40" t="s">
        <v>34</v>
      </c>
      <c r="B78" s="40" t="s">
        <v>518</v>
      </c>
      <c r="C78" s="40" t="s">
        <v>518</v>
      </c>
      <c r="D78" s="40" t="s">
        <v>518</v>
      </c>
      <c r="E78" s="40" t="s">
        <v>518</v>
      </c>
      <c r="F78" s="40" t="s">
        <v>518</v>
      </c>
      <c r="G78" s="39">
        <f>COUNTIF(B78:F78,1)</f>
        <v>0</v>
      </c>
      <c r="H78" s="40">
        <f>COUNTIF(B78:F78,0)</f>
        <v>0</v>
      </c>
      <c r="I78" s="46">
        <v>201</v>
      </c>
    </row>
    <row r="79" spans="1:9" s="38" customFormat="1" ht="27" customHeight="1" x14ac:dyDescent="0.4">
      <c r="A79" s="38" t="s">
        <v>450</v>
      </c>
      <c r="G79" s="21"/>
      <c r="I79" s="44"/>
    </row>
    <row r="80" spans="1:9" x14ac:dyDescent="0.35">
      <c r="A80" s="40" t="s">
        <v>35</v>
      </c>
      <c r="B80" s="40" t="s">
        <v>614</v>
      </c>
      <c r="C80" s="40" t="s">
        <v>614</v>
      </c>
      <c r="D80" s="40" t="s">
        <v>614</v>
      </c>
      <c r="E80" s="40" t="s">
        <v>614</v>
      </c>
      <c r="F80" s="40" t="s">
        <v>614</v>
      </c>
      <c r="G80" s="39"/>
    </row>
    <row r="81" spans="1:9" ht="27" customHeight="1" x14ac:dyDescent="0.35">
      <c r="A81" s="40" t="s">
        <v>36</v>
      </c>
      <c r="B81" s="40" t="s">
        <v>518</v>
      </c>
      <c r="C81" s="40" t="s">
        <v>518</v>
      </c>
      <c r="D81" s="40" t="s">
        <v>518</v>
      </c>
      <c r="E81" s="40" t="s">
        <v>518</v>
      </c>
      <c r="F81" s="40" t="s">
        <v>518</v>
      </c>
      <c r="G81" s="39">
        <f>COUNTIF(B81:F81,1)</f>
        <v>0</v>
      </c>
      <c r="H81" s="40">
        <f>COUNTIF(B81:F81,0)</f>
        <v>0</v>
      </c>
      <c r="I81" s="46">
        <v>201</v>
      </c>
    </row>
    <row r="82" spans="1:9" s="38" customFormat="1" ht="27" customHeight="1" x14ac:dyDescent="0.4">
      <c r="A82" s="78" t="s">
        <v>451</v>
      </c>
      <c r="B82" s="79"/>
      <c r="G82" s="21"/>
      <c r="I82" s="44"/>
    </row>
    <row r="83" spans="1:9" ht="18.75" customHeight="1" x14ac:dyDescent="0.35">
      <c r="A83" s="40" t="s">
        <v>37</v>
      </c>
      <c r="B83" s="40" t="s">
        <v>615</v>
      </c>
      <c r="C83" s="40" t="s">
        <v>615</v>
      </c>
      <c r="D83" s="40" t="s">
        <v>615</v>
      </c>
      <c r="E83" s="40" t="s">
        <v>615</v>
      </c>
      <c r="F83" s="40" t="s">
        <v>615</v>
      </c>
      <c r="G83" s="39"/>
    </row>
    <row r="84" spans="1:9" ht="27" customHeight="1" x14ac:dyDescent="0.35">
      <c r="A84" s="40" t="s">
        <v>38</v>
      </c>
      <c r="B84" s="40" t="s">
        <v>518</v>
      </c>
      <c r="C84" s="40" t="s">
        <v>518</v>
      </c>
      <c r="D84" s="40" t="s">
        <v>518</v>
      </c>
      <c r="E84" s="40" t="s">
        <v>518</v>
      </c>
      <c r="F84" s="40" t="s">
        <v>518</v>
      </c>
      <c r="G84" s="39">
        <f>COUNTIF(B84:F84,1)</f>
        <v>0</v>
      </c>
      <c r="H84" s="40">
        <f>COUNTIF(B84:F84,0)</f>
        <v>0</v>
      </c>
      <c r="I84" s="46">
        <v>201</v>
      </c>
    </row>
    <row r="85" spans="1:9" s="38" customFormat="1" ht="27" customHeight="1" x14ac:dyDescent="0.4">
      <c r="A85" s="38" t="s">
        <v>193</v>
      </c>
      <c r="G85" s="21"/>
      <c r="I85" s="44"/>
    </row>
    <row r="86" spans="1:9" ht="35" x14ac:dyDescent="0.35">
      <c r="A86" s="40" t="s">
        <v>39</v>
      </c>
      <c r="B86" s="40" t="s">
        <v>691</v>
      </c>
      <c r="C86" s="40" t="s">
        <v>691</v>
      </c>
      <c r="D86" s="40" t="s">
        <v>691</v>
      </c>
      <c r="E86" s="40" t="s">
        <v>691</v>
      </c>
      <c r="F86" s="40" t="s">
        <v>691</v>
      </c>
      <c r="G86" s="39"/>
    </row>
    <row r="87" spans="1:9" ht="27" customHeight="1" x14ac:dyDescent="0.35">
      <c r="A87" s="40" t="s">
        <v>40</v>
      </c>
      <c r="B87" s="40">
        <v>0</v>
      </c>
      <c r="C87" s="40">
        <v>0</v>
      </c>
      <c r="D87" s="40">
        <v>0</v>
      </c>
      <c r="E87" s="40">
        <v>0</v>
      </c>
      <c r="F87" s="40">
        <v>0</v>
      </c>
      <c r="G87" s="39">
        <f>COUNTIF(B87:F87,1)</f>
        <v>0</v>
      </c>
      <c r="H87" s="40">
        <f>COUNTIF(B87:F87,0)</f>
        <v>5</v>
      </c>
      <c r="I87" s="46">
        <v>201</v>
      </c>
    </row>
    <row r="88" spans="1:9" s="38" customFormat="1" ht="27" customHeight="1" x14ac:dyDescent="0.4">
      <c r="A88" s="38" t="s">
        <v>194</v>
      </c>
      <c r="G88" s="21"/>
      <c r="I88" s="44"/>
    </row>
    <row r="89" spans="1:9" ht="35" x14ac:dyDescent="0.35">
      <c r="A89" s="40" t="s">
        <v>41</v>
      </c>
      <c r="B89" s="40" t="s">
        <v>559</v>
      </c>
      <c r="C89" s="40" t="s">
        <v>692</v>
      </c>
      <c r="D89" s="40" t="s">
        <v>692</v>
      </c>
      <c r="E89" s="40" t="s">
        <v>692</v>
      </c>
      <c r="F89" s="40" t="s">
        <v>693</v>
      </c>
      <c r="G89" s="39"/>
    </row>
    <row r="90" spans="1:9" ht="27" customHeight="1" x14ac:dyDescent="0.35">
      <c r="A90" s="40" t="s">
        <v>42</v>
      </c>
      <c r="B90" s="40">
        <v>1</v>
      </c>
      <c r="C90" s="40">
        <v>1</v>
      </c>
      <c r="D90" s="40">
        <v>1</v>
      </c>
      <c r="E90" s="40">
        <v>1</v>
      </c>
      <c r="F90" s="40">
        <v>0</v>
      </c>
      <c r="G90" s="39">
        <f>COUNTIF(B90:F90,1)</f>
        <v>4</v>
      </c>
      <c r="H90" s="40">
        <f>COUNTIF(B90:F90,0)</f>
        <v>1</v>
      </c>
      <c r="I90" s="46">
        <v>201</v>
      </c>
    </row>
    <row r="91" spans="1:9" s="38" customFormat="1" ht="27" customHeight="1" x14ac:dyDescent="0.4">
      <c r="A91" s="38" t="s">
        <v>195</v>
      </c>
      <c r="G91" s="21"/>
      <c r="I91" s="44"/>
    </row>
    <row r="92" spans="1:9" ht="35" x14ac:dyDescent="0.35">
      <c r="A92" s="40" t="s">
        <v>43</v>
      </c>
      <c r="B92" s="40" t="s">
        <v>694</v>
      </c>
      <c r="C92" s="40" t="s">
        <v>694</v>
      </c>
      <c r="D92" s="40" t="s">
        <v>694</v>
      </c>
      <c r="E92" s="40" t="s">
        <v>694</v>
      </c>
      <c r="F92" s="40" t="s">
        <v>694</v>
      </c>
      <c r="G92" s="39"/>
    </row>
    <row r="93" spans="1:9" ht="27" customHeight="1" x14ac:dyDescent="0.35">
      <c r="A93" s="40" t="s">
        <v>44</v>
      </c>
      <c r="B93" s="40">
        <v>1</v>
      </c>
      <c r="C93" s="40">
        <v>1</v>
      </c>
      <c r="D93" s="40">
        <v>1</v>
      </c>
      <c r="E93" s="40">
        <v>1</v>
      </c>
      <c r="F93" s="40">
        <v>1</v>
      </c>
      <c r="G93" s="39">
        <f>COUNTIF(B93:F93,1)</f>
        <v>5</v>
      </c>
      <c r="H93" s="40">
        <f>COUNTIF(B93:F93,0)</f>
        <v>0</v>
      </c>
      <c r="I93" s="46">
        <v>201</v>
      </c>
    </row>
    <row r="94" spans="1:9" s="38" customFormat="1" ht="27" customHeight="1" x14ac:dyDescent="0.4">
      <c r="A94" s="78" t="s">
        <v>196</v>
      </c>
      <c r="B94" s="78"/>
      <c r="G94" s="21"/>
      <c r="I94" s="44"/>
    </row>
    <row r="95" spans="1:9" x14ac:dyDescent="0.35">
      <c r="A95" s="40" t="s">
        <v>171</v>
      </c>
      <c r="B95" s="40">
        <v>26</v>
      </c>
      <c r="C95" s="40">
        <v>26</v>
      </c>
      <c r="D95" s="40">
        <v>28</v>
      </c>
      <c r="E95" s="40">
        <v>25</v>
      </c>
      <c r="F95" s="40">
        <v>30</v>
      </c>
      <c r="G95" s="39"/>
    </row>
    <row r="96" spans="1:9" x14ac:dyDescent="0.35">
      <c r="A96" s="40" t="s">
        <v>172</v>
      </c>
      <c r="B96" s="40">
        <v>22</v>
      </c>
      <c r="C96" s="40">
        <v>22</v>
      </c>
      <c r="D96" s="40">
        <v>24</v>
      </c>
      <c r="E96" s="40">
        <v>21</v>
      </c>
      <c r="F96" s="40">
        <v>26</v>
      </c>
      <c r="G96" s="39"/>
    </row>
    <row r="97" spans="1:9" ht="35" x14ac:dyDescent="0.35">
      <c r="A97" s="40" t="s">
        <v>45</v>
      </c>
      <c r="B97" s="40" t="s">
        <v>695</v>
      </c>
      <c r="C97" s="40" t="s">
        <v>695</v>
      </c>
      <c r="D97" s="40" t="s">
        <v>695</v>
      </c>
      <c r="E97" s="40" t="s">
        <v>695</v>
      </c>
      <c r="F97" s="40" t="s">
        <v>695</v>
      </c>
      <c r="G97" s="39"/>
    </row>
    <row r="98" spans="1:9" ht="27" customHeight="1" x14ac:dyDescent="0.35">
      <c r="A98" s="40" t="s">
        <v>46</v>
      </c>
      <c r="B98" s="40">
        <f t="shared" ref="B98:F98" si="1">IFERROR(B96/B95,NA())</f>
        <v>0.84615384615384615</v>
      </c>
      <c r="C98" s="40">
        <f t="shared" si="1"/>
        <v>0.84615384615384615</v>
      </c>
      <c r="D98" s="40">
        <f t="shared" si="1"/>
        <v>0.8571428571428571</v>
      </c>
      <c r="E98" s="40">
        <f t="shared" si="1"/>
        <v>0.84</v>
      </c>
      <c r="F98" s="40">
        <f t="shared" si="1"/>
        <v>0.8666666666666667</v>
      </c>
      <c r="G98" s="39">
        <f>COUNTIF(B98:F98,1)</f>
        <v>0</v>
      </c>
      <c r="H98" s="40">
        <f>COUNTIF(B98:F98,0)</f>
        <v>0</v>
      </c>
      <c r="I98" s="46">
        <v>201</v>
      </c>
    </row>
    <row r="99" spans="1:9" s="38" customFormat="1" ht="27" customHeight="1" x14ac:dyDescent="0.4">
      <c r="A99" s="38" t="s">
        <v>181</v>
      </c>
      <c r="G99" s="21"/>
      <c r="I99" s="44"/>
    </row>
    <row r="100" spans="1:9" ht="35" x14ac:dyDescent="0.35">
      <c r="A100" s="40" t="s">
        <v>47</v>
      </c>
      <c r="B100" s="40" t="s">
        <v>696</v>
      </c>
      <c r="C100" s="40" t="s">
        <v>696</v>
      </c>
      <c r="D100" s="40" t="s">
        <v>696</v>
      </c>
      <c r="E100" s="40" t="s">
        <v>696</v>
      </c>
      <c r="F100" s="40" t="s">
        <v>696</v>
      </c>
      <c r="G100" s="39"/>
    </row>
    <row r="101" spans="1:9" ht="27" customHeight="1" x14ac:dyDescent="0.35">
      <c r="A101" s="40" t="s">
        <v>48</v>
      </c>
      <c r="B101" s="40">
        <v>1</v>
      </c>
      <c r="C101" s="40">
        <v>1</v>
      </c>
      <c r="D101" s="40">
        <v>1</v>
      </c>
      <c r="E101" s="40">
        <v>1</v>
      </c>
      <c r="F101" s="40">
        <v>1</v>
      </c>
      <c r="G101" s="39">
        <f>COUNTIF(B101:F101,1)</f>
        <v>5</v>
      </c>
      <c r="H101" s="40">
        <f>COUNTIF(B101:F101,0)</f>
        <v>0</v>
      </c>
      <c r="I101" s="46">
        <v>202</v>
      </c>
    </row>
    <row r="102" spans="1:9" s="38" customFormat="1" ht="27" customHeight="1" x14ac:dyDescent="0.4">
      <c r="A102" s="38" t="s">
        <v>458</v>
      </c>
      <c r="G102" s="21"/>
      <c r="I102" s="44"/>
    </row>
    <row r="103" spans="1:9" x14ac:dyDescent="0.35">
      <c r="A103" s="40" t="s">
        <v>179</v>
      </c>
      <c r="B103" s="40">
        <v>2</v>
      </c>
      <c r="C103" s="40">
        <v>2</v>
      </c>
      <c r="D103" s="40">
        <v>2</v>
      </c>
      <c r="E103" s="40">
        <v>15</v>
      </c>
      <c r="F103" s="40">
        <v>14</v>
      </c>
      <c r="G103" s="39"/>
    </row>
    <row r="104" spans="1:9" x14ac:dyDescent="0.35">
      <c r="A104" s="40" t="s">
        <v>180</v>
      </c>
      <c r="B104" s="40">
        <v>1</v>
      </c>
      <c r="C104" s="40">
        <v>1</v>
      </c>
      <c r="D104" s="40">
        <v>1</v>
      </c>
      <c r="E104" s="40">
        <v>13</v>
      </c>
      <c r="F104" s="40">
        <v>13</v>
      </c>
      <c r="G104" s="39"/>
    </row>
    <row r="105" spans="1:9" ht="52.5" x14ac:dyDescent="0.35">
      <c r="A105" s="40" t="s">
        <v>49</v>
      </c>
      <c r="B105" s="40" t="s">
        <v>697</v>
      </c>
      <c r="C105" s="40" t="s">
        <v>697</v>
      </c>
      <c r="D105" s="40" t="s">
        <v>697</v>
      </c>
      <c r="E105" s="40" t="s">
        <v>698</v>
      </c>
      <c r="F105" s="40" t="s">
        <v>699</v>
      </c>
      <c r="G105" s="39"/>
    </row>
    <row r="106" spans="1:9" ht="27" customHeight="1" x14ac:dyDescent="0.35">
      <c r="A106" s="40" t="s">
        <v>50</v>
      </c>
      <c r="B106" s="40">
        <f t="shared" ref="B106:F106" si="2">IFERROR(B104/B103,NA())</f>
        <v>0.5</v>
      </c>
      <c r="C106" s="40">
        <f t="shared" si="2"/>
        <v>0.5</v>
      </c>
      <c r="D106" s="40">
        <f t="shared" si="2"/>
        <v>0.5</v>
      </c>
      <c r="E106" s="40">
        <f t="shared" si="2"/>
        <v>0.8666666666666667</v>
      </c>
      <c r="F106" s="40">
        <f t="shared" si="2"/>
        <v>0.9285714285714286</v>
      </c>
      <c r="G106" s="39">
        <f>COUNTIF(B106:F106,1)</f>
        <v>0</v>
      </c>
      <c r="H106" s="40">
        <f>COUNTIF(B106:F106,0)</f>
        <v>0</v>
      </c>
      <c r="I106" s="46">
        <v>202</v>
      </c>
    </row>
    <row r="107" spans="1:9" s="38" customFormat="1" ht="27" customHeight="1" x14ac:dyDescent="0.4">
      <c r="A107" s="38" t="s">
        <v>178</v>
      </c>
      <c r="G107" s="21"/>
      <c r="I107" s="44"/>
    </row>
    <row r="108" spans="1:9" x14ac:dyDescent="0.35">
      <c r="A108" s="40" t="s">
        <v>51</v>
      </c>
      <c r="B108" s="40" t="s">
        <v>655</v>
      </c>
      <c r="C108" s="40" t="s">
        <v>655</v>
      </c>
      <c r="D108" s="40" t="s">
        <v>655</v>
      </c>
      <c r="E108" s="40" t="s">
        <v>655</v>
      </c>
      <c r="F108" s="40" t="s">
        <v>655</v>
      </c>
      <c r="G108" s="39"/>
    </row>
    <row r="109" spans="1:9" ht="27" customHeight="1" x14ac:dyDescent="0.35">
      <c r="A109" s="40" t="s">
        <v>52</v>
      </c>
      <c r="B109" s="40">
        <v>1</v>
      </c>
      <c r="C109" s="40">
        <v>1</v>
      </c>
      <c r="D109" s="40">
        <v>1</v>
      </c>
      <c r="E109" s="40">
        <v>1</v>
      </c>
      <c r="F109" s="40">
        <v>1</v>
      </c>
      <c r="G109" s="39">
        <f>COUNTIF(B109:F109,1)</f>
        <v>5</v>
      </c>
      <c r="H109" s="40">
        <f>COUNTIF(B109:F109,0)</f>
        <v>0</v>
      </c>
      <c r="I109" s="46">
        <v>202</v>
      </c>
    </row>
    <row r="110" spans="1:9" s="38" customFormat="1" ht="27" customHeight="1" x14ac:dyDescent="0.4">
      <c r="A110" s="38" t="s">
        <v>137</v>
      </c>
      <c r="G110" s="21"/>
      <c r="I110" s="44"/>
    </row>
    <row r="111" spans="1:9" ht="18" x14ac:dyDescent="0.35">
      <c r="A111" s="40" t="s">
        <v>159</v>
      </c>
      <c r="B111" s="7" t="s">
        <v>700</v>
      </c>
      <c r="C111" s="7" t="s">
        <v>700</v>
      </c>
      <c r="D111" s="7" t="s">
        <v>700</v>
      </c>
      <c r="E111" s="7" t="s">
        <v>700</v>
      </c>
      <c r="F111" s="7" t="s">
        <v>700</v>
      </c>
      <c r="G111" s="39"/>
    </row>
    <row r="112" spans="1:9" ht="27" customHeight="1" x14ac:dyDescent="0.35">
      <c r="A112" s="40" t="s">
        <v>160</v>
      </c>
      <c r="B112" s="40" t="s">
        <v>518</v>
      </c>
      <c r="C112" s="40" t="s">
        <v>518</v>
      </c>
      <c r="D112" s="40" t="s">
        <v>518</v>
      </c>
      <c r="E112" s="40" t="s">
        <v>518</v>
      </c>
      <c r="F112" s="40" t="s">
        <v>518</v>
      </c>
      <c r="G112" s="39">
        <f>COUNTIF(B112:F112,1)</f>
        <v>0</v>
      </c>
      <c r="H112" s="40">
        <f>COUNTIF(B112:F112,0)</f>
        <v>0</v>
      </c>
      <c r="I112" s="46">
        <v>211</v>
      </c>
    </row>
    <row r="113" spans="1:9" s="38" customFormat="1" ht="27" customHeight="1" x14ac:dyDescent="0.4">
      <c r="A113" s="38" t="s">
        <v>463</v>
      </c>
      <c r="G113" s="21"/>
      <c r="I113" s="44"/>
    </row>
    <row r="114" spans="1:9" ht="36" x14ac:dyDescent="0.35">
      <c r="A114" s="40" t="s">
        <v>161</v>
      </c>
      <c r="B114" s="7" t="s">
        <v>701</v>
      </c>
      <c r="C114" s="7" t="s">
        <v>701</v>
      </c>
      <c r="D114" s="7" t="s">
        <v>701</v>
      </c>
      <c r="E114" s="7" t="s">
        <v>701</v>
      </c>
      <c r="F114" s="7" t="s">
        <v>701</v>
      </c>
      <c r="G114" s="39"/>
    </row>
    <row r="115" spans="1:9" ht="27" customHeight="1" x14ac:dyDescent="0.35">
      <c r="A115" s="40" t="s">
        <v>162</v>
      </c>
      <c r="B115" s="40">
        <v>1</v>
      </c>
      <c r="C115" s="40">
        <v>1</v>
      </c>
      <c r="D115" s="40">
        <v>1</v>
      </c>
      <c r="E115" s="40">
        <v>1</v>
      </c>
      <c r="F115" s="40">
        <v>1</v>
      </c>
      <c r="G115" s="39">
        <f>COUNTIF(B115:F115,1)</f>
        <v>5</v>
      </c>
      <c r="H115" s="40">
        <f>COUNTIF(B115:F115,0)</f>
        <v>0</v>
      </c>
      <c r="I115" s="46">
        <v>211</v>
      </c>
    </row>
    <row r="116" spans="1:9" s="38" customFormat="1" ht="27" customHeight="1" x14ac:dyDescent="0.4">
      <c r="A116" s="38" t="s">
        <v>210</v>
      </c>
      <c r="G116" s="21"/>
      <c r="I116" s="44"/>
    </row>
    <row r="117" spans="1:9" ht="70" x14ac:dyDescent="0.35">
      <c r="A117" s="40" t="s">
        <v>163</v>
      </c>
      <c r="B117" s="40" t="s">
        <v>702</v>
      </c>
      <c r="C117" s="40" t="s">
        <v>702</v>
      </c>
      <c r="D117" s="40" t="s">
        <v>702</v>
      </c>
      <c r="E117" s="40" t="s">
        <v>702</v>
      </c>
      <c r="F117" s="40" t="s">
        <v>702</v>
      </c>
      <c r="G117" s="39"/>
    </row>
    <row r="118" spans="1:9" ht="27" customHeight="1" x14ac:dyDescent="0.35">
      <c r="A118" s="40" t="s">
        <v>164</v>
      </c>
      <c r="B118" s="40">
        <v>0.5</v>
      </c>
      <c r="C118" s="40">
        <v>0.5</v>
      </c>
      <c r="D118" s="40">
        <v>0.5</v>
      </c>
      <c r="E118" s="40">
        <v>0.5</v>
      </c>
      <c r="F118" s="40">
        <v>0.5</v>
      </c>
      <c r="G118" s="39">
        <f>COUNTIF(B118:F118,1)</f>
        <v>0</v>
      </c>
      <c r="H118" s="40">
        <f>COUNTIF(B118:F118,0)</f>
        <v>0</v>
      </c>
      <c r="I118" s="46">
        <v>211</v>
      </c>
    </row>
    <row r="119" spans="1:9" s="38" customFormat="1" ht="27" customHeight="1" x14ac:dyDescent="0.4">
      <c r="A119" s="38" t="s">
        <v>140</v>
      </c>
      <c r="G119" s="21"/>
      <c r="I119" s="44"/>
    </row>
    <row r="120" spans="1:9" ht="18" x14ac:dyDescent="0.35">
      <c r="A120" s="40" t="s">
        <v>165</v>
      </c>
      <c r="B120" s="7" t="s">
        <v>703</v>
      </c>
      <c r="C120" s="7" t="s">
        <v>703</v>
      </c>
      <c r="D120" s="7" t="s">
        <v>703</v>
      </c>
      <c r="E120" s="7" t="s">
        <v>703</v>
      </c>
      <c r="F120" s="7" t="s">
        <v>703</v>
      </c>
      <c r="G120" s="39"/>
    </row>
    <row r="121" spans="1:9" ht="27" customHeight="1" x14ac:dyDescent="0.35">
      <c r="A121" s="40" t="s">
        <v>166</v>
      </c>
      <c r="B121" s="40" t="s">
        <v>518</v>
      </c>
      <c r="C121" s="40" t="s">
        <v>518</v>
      </c>
      <c r="D121" s="40" t="s">
        <v>518</v>
      </c>
      <c r="E121" s="40" t="s">
        <v>518</v>
      </c>
      <c r="F121" s="40" t="s">
        <v>518</v>
      </c>
      <c r="G121" s="39">
        <f>COUNTIF(B121:F121,1)</f>
        <v>0</v>
      </c>
      <c r="H121" s="40">
        <f>COUNTIF(B121:F121,0)</f>
        <v>0</v>
      </c>
      <c r="I121" s="46">
        <v>211</v>
      </c>
    </row>
    <row r="122" spans="1:9" s="38" customFormat="1" ht="27" customHeight="1" x14ac:dyDescent="0.4">
      <c r="A122" s="38" t="s">
        <v>467</v>
      </c>
      <c r="G122" s="21"/>
      <c r="I122" s="44"/>
    </row>
    <row r="123" spans="1:9" x14ac:dyDescent="0.35">
      <c r="A123" s="40" t="s">
        <v>53</v>
      </c>
      <c r="B123" s="40" t="s">
        <v>704</v>
      </c>
      <c r="C123" s="40" t="s">
        <v>704</v>
      </c>
      <c r="D123" s="40" t="s">
        <v>704</v>
      </c>
      <c r="E123" s="40" t="s">
        <v>704</v>
      </c>
      <c r="F123" s="40" t="s">
        <v>704</v>
      </c>
      <c r="G123" s="39"/>
    </row>
    <row r="124" spans="1:9" ht="27" customHeight="1" x14ac:dyDescent="0.35">
      <c r="A124" s="40" t="s">
        <v>54</v>
      </c>
      <c r="B124" s="40">
        <v>0</v>
      </c>
      <c r="C124" s="40">
        <v>0</v>
      </c>
      <c r="D124" s="40">
        <v>0</v>
      </c>
      <c r="E124" s="40">
        <v>0</v>
      </c>
      <c r="F124" s="40">
        <v>0</v>
      </c>
      <c r="G124" s="39">
        <f>COUNTIF(B124:F124,1)</f>
        <v>0</v>
      </c>
      <c r="H124" s="40">
        <f>COUNTIF(B124:F124,0)</f>
        <v>5</v>
      </c>
      <c r="I124" s="46">
        <v>201</v>
      </c>
    </row>
    <row r="125" spans="1:9" s="38" customFormat="1" ht="27" customHeight="1" x14ac:dyDescent="0.4">
      <c r="A125" s="38" t="s">
        <v>469</v>
      </c>
      <c r="G125" s="21"/>
      <c r="I125" s="44"/>
    </row>
    <row r="126" spans="1:9" x14ac:dyDescent="0.35">
      <c r="A126" s="40" t="s">
        <v>55</v>
      </c>
      <c r="B126" s="40" t="s">
        <v>581</v>
      </c>
      <c r="C126" s="40" t="s">
        <v>581</v>
      </c>
      <c r="D126" s="40" t="s">
        <v>581</v>
      </c>
      <c r="E126" s="40" t="s">
        <v>581</v>
      </c>
      <c r="F126" s="40" t="s">
        <v>581</v>
      </c>
      <c r="G126" s="39"/>
    </row>
    <row r="127" spans="1:9" ht="27" customHeight="1" x14ac:dyDescent="0.35">
      <c r="A127" s="40" t="s">
        <v>56</v>
      </c>
      <c r="B127" s="40" t="s">
        <v>518</v>
      </c>
      <c r="C127" s="40" t="s">
        <v>518</v>
      </c>
      <c r="D127" s="40" t="s">
        <v>518</v>
      </c>
      <c r="E127" s="40" t="s">
        <v>518</v>
      </c>
      <c r="F127" s="40" t="s">
        <v>518</v>
      </c>
      <c r="G127" s="39">
        <f>COUNTIF(B127:F127,1)</f>
        <v>0</v>
      </c>
      <c r="H127" s="40">
        <f>COUNTIF(B127:F127,0)</f>
        <v>0</v>
      </c>
      <c r="I127" s="46">
        <v>202</v>
      </c>
    </row>
    <row r="128" spans="1:9" s="38" customFormat="1" ht="27" customHeight="1" x14ac:dyDescent="0.4">
      <c r="A128" s="38" t="s">
        <v>470</v>
      </c>
      <c r="G128" s="21"/>
      <c r="I128" s="44"/>
    </row>
    <row r="129" spans="1:9" x14ac:dyDescent="0.35">
      <c r="A129" s="40" t="s">
        <v>76</v>
      </c>
      <c r="B129" s="40" t="s">
        <v>582</v>
      </c>
      <c r="C129" s="40" t="s">
        <v>582</v>
      </c>
      <c r="D129" s="40" t="s">
        <v>582</v>
      </c>
      <c r="E129" s="40" t="s">
        <v>582</v>
      </c>
      <c r="F129" s="40" t="s">
        <v>582</v>
      </c>
      <c r="G129" s="39"/>
    </row>
    <row r="130" spans="1:9" ht="27" customHeight="1" x14ac:dyDescent="0.35">
      <c r="A130" s="40" t="s">
        <v>77</v>
      </c>
      <c r="B130" s="40">
        <v>1</v>
      </c>
      <c r="C130" s="40">
        <v>1</v>
      </c>
      <c r="D130" s="40">
        <v>1</v>
      </c>
      <c r="E130" s="40">
        <v>1</v>
      </c>
      <c r="F130" s="40">
        <v>1</v>
      </c>
      <c r="G130" s="39">
        <f>COUNTIF(B130:F130,1)</f>
        <v>5</v>
      </c>
      <c r="H130" s="40">
        <f>COUNTIF(B130:F130,0)</f>
        <v>0</v>
      </c>
      <c r="I130" s="46">
        <v>201</v>
      </c>
    </row>
    <row r="131" spans="1:9" s="38" customFormat="1" ht="27" customHeight="1" x14ac:dyDescent="0.4">
      <c r="A131" s="38" t="s">
        <v>471</v>
      </c>
      <c r="G131" s="21"/>
      <c r="I131" s="44"/>
    </row>
    <row r="132" spans="1:9" ht="52.5" x14ac:dyDescent="0.35">
      <c r="A132" s="40" t="s">
        <v>57</v>
      </c>
      <c r="B132" s="40" t="s">
        <v>705</v>
      </c>
      <c r="C132" s="40" t="s">
        <v>705</v>
      </c>
      <c r="D132" s="40" t="s">
        <v>705</v>
      </c>
      <c r="E132" s="40" t="s">
        <v>705</v>
      </c>
      <c r="F132" s="40" t="s">
        <v>705</v>
      </c>
      <c r="G132" s="39"/>
    </row>
    <row r="133" spans="1:9" ht="27" customHeight="1" x14ac:dyDescent="0.35">
      <c r="A133" s="40" t="s">
        <v>58</v>
      </c>
      <c r="B133" s="40">
        <v>1</v>
      </c>
      <c r="C133" s="40">
        <v>1</v>
      </c>
      <c r="D133" s="40">
        <v>1</v>
      </c>
      <c r="E133" s="40">
        <v>1</v>
      </c>
      <c r="F133" s="40">
        <v>1</v>
      </c>
      <c r="G133" s="39">
        <f>COUNTIF(B133:F133,1)</f>
        <v>5</v>
      </c>
      <c r="H133" s="40">
        <f>COUNTIF(B133:F133,0)</f>
        <v>0</v>
      </c>
      <c r="I133" s="46">
        <v>201</v>
      </c>
    </row>
    <row r="134" spans="1:9" s="38" customFormat="1" ht="27" customHeight="1" x14ac:dyDescent="0.4">
      <c r="A134" s="38" t="s">
        <v>177</v>
      </c>
      <c r="G134" s="21"/>
      <c r="I134" s="44"/>
    </row>
    <row r="135" spans="1:9" ht="35" x14ac:dyDescent="0.35">
      <c r="A135" s="40" t="s">
        <v>59</v>
      </c>
      <c r="B135" s="40" t="s">
        <v>706</v>
      </c>
      <c r="C135" s="40" t="s">
        <v>706</v>
      </c>
      <c r="D135" s="40" t="s">
        <v>706</v>
      </c>
      <c r="E135" s="40" t="s">
        <v>706</v>
      </c>
      <c r="F135" s="40" t="s">
        <v>706</v>
      </c>
      <c r="G135" s="39"/>
    </row>
    <row r="136" spans="1:9" ht="27" customHeight="1" x14ac:dyDescent="0.35">
      <c r="A136" s="40" t="s">
        <v>60</v>
      </c>
      <c r="B136" s="40">
        <v>1</v>
      </c>
      <c r="C136" s="40">
        <v>1</v>
      </c>
      <c r="D136" s="40">
        <v>1</v>
      </c>
      <c r="E136" s="40">
        <v>1</v>
      </c>
      <c r="F136" s="40">
        <v>1</v>
      </c>
      <c r="G136" s="39">
        <f>COUNTIF(B136:F136,1)</f>
        <v>5</v>
      </c>
      <c r="H136" s="40">
        <f>COUNTIF(B136:F136,0)</f>
        <v>0</v>
      </c>
      <c r="I136" s="46">
        <v>202</v>
      </c>
    </row>
    <row r="137" spans="1:9" s="38" customFormat="1" ht="27" customHeight="1" x14ac:dyDescent="0.4">
      <c r="A137" s="38" t="s">
        <v>176</v>
      </c>
      <c r="G137" s="21"/>
      <c r="I137" s="44"/>
    </row>
    <row r="138" spans="1:9" ht="35" x14ac:dyDescent="0.35">
      <c r="A138" s="40" t="s">
        <v>61</v>
      </c>
      <c r="B138" s="40" t="s">
        <v>707</v>
      </c>
      <c r="C138" s="40" t="s">
        <v>707</v>
      </c>
      <c r="D138" s="40" t="s">
        <v>707</v>
      </c>
      <c r="E138" s="40" t="s">
        <v>707</v>
      </c>
      <c r="F138" s="40" t="s">
        <v>707</v>
      </c>
      <c r="G138" s="39"/>
    </row>
    <row r="139" spans="1:9" ht="27" customHeight="1" x14ac:dyDescent="0.35">
      <c r="A139" s="40" t="s">
        <v>62</v>
      </c>
      <c r="B139" s="40">
        <v>1</v>
      </c>
      <c r="C139" s="40">
        <v>1</v>
      </c>
      <c r="D139" s="40">
        <v>1</v>
      </c>
      <c r="E139" s="40">
        <v>1</v>
      </c>
      <c r="F139" s="40">
        <v>1</v>
      </c>
      <c r="G139" s="39">
        <f>COUNTIF(B139:F139,1)</f>
        <v>5</v>
      </c>
      <c r="H139" s="40">
        <f>COUNTIF(B139:F139,0)</f>
        <v>0</v>
      </c>
      <c r="I139" s="46">
        <v>202</v>
      </c>
    </row>
    <row r="140" spans="1:9" s="38" customFormat="1" ht="27" customHeight="1" x14ac:dyDescent="0.4">
      <c r="A140" s="38" t="s">
        <v>175</v>
      </c>
      <c r="G140" s="21"/>
      <c r="I140" s="44"/>
    </row>
    <row r="141" spans="1:9" x14ac:dyDescent="0.35">
      <c r="A141" s="40" t="s">
        <v>63</v>
      </c>
      <c r="B141" s="40" t="s">
        <v>587</v>
      </c>
      <c r="C141" s="40" t="s">
        <v>587</v>
      </c>
      <c r="D141" s="40" t="s">
        <v>587</v>
      </c>
      <c r="E141" s="40" t="s">
        <v>708</v>
      </c>
      <c r="F141" s="40" t="s">
        <v>587</v>
      </c>
      <c r="G141" s="39"/>
    </row>
    <row r="142" spans="1:9" ht="27" customHeight="1" x14ac:dyDescent="0.35">
      <c r="A142" s="40" t="s">
        <v>64</v>
      </c>
      <c r="B142" s="40" t="s">
        <v>518</v>
      </c>
      <c r="C142" s="40" t="s">
        <v>518</v>
      </c>
      <c r="D142" s="40" t="s">
        <v>518</v>
      </c>
      <c r="E142" s="40">
        <v>1</v>
      </c>
      <c r="F142" s="40" t="s">
        <v>518</v>
      </c>
      <c r="G142" s="39">
        <f>COUNTIF(B142:F142,1)</f>
        <v>1</v>
      </c>
      <c r="H142" s="40">
        <f>COUNTIF(B142:F142,0)</f>
        <v>0</v>
      </c>
      <c r="I142" s="46">
        <v>201</v>
      </c>
    </row>
    <row r="143" spans="1:9" s="38" customFormat="1" ht="27" customHeight="1" x14ac:dyDescent="0.4">
      <c r="A143" s="38" t="s">
        <v>478</v>
      </c>
      <c r="G143" s="21"/>
      <c r="I143" s="44"/>
    </row>
    <row r="144" spans="1:9" ht="18" customHeight="1" x14ac:dyDescent="0.35">
      <c r="A144" s="40" t="s">
        <v>65</v>
      </c>
      <c r="B144" s="40" t="s">
        <v>709</v>
      </c>
      <c r="C144" s="40" t="s">
        <v>709</v>
      </c>
      <c r="D144" s="40" t="s">
        <v>709</v>
      </c>
      <c r="E144" s="40" t="s">
        <v>710</v>
      </c>
      <c r="F144" s="40" t="s">
        <v>709</v>
      </c>
      <c r="G144" s="39"/>
    </row>
    <row r="145" spans="1:9" ht="27" customHeight="1" x14ac:dyDescent="0.35">
      <c r="A145" s="40" t="s">
        <v>66</v>
      </c>
      <c r="B145" s="40">
        <v>0</v>
      </c>
      <c r="C145" s="40">
        <v>0</v>
      </c>
      <c r="D145" s="40">
        <v>0</v>
      </c>
      <c r="E145" s="40">
        <v>0</v>
      </c>
      <c r="F145" s="40">
        <v>0</v>
      </c>
      <c r="G145" s="39">
        <f>COUNTIF(B145:F145,1)</f>
        <v>0</v>
      </c>
      <c r="H145" s="40">
        <f>COUNTIF(B145:F145,0)</f>
        <v>5</v>
      </c>
      <c r="I145" s="46">
        <v>201</v>
      </c>
    </row>
    <row r="146" spans="1:9" s="38" customFormat="1" ht="27" customHeight="1" x14ac:dyDescent="0.4">
      <c r="A146" s="38" t="s">
        <v>173</v>
      </c>
      <c r="G146" s="21"/>
      <c r="I146" s="44"/>
    </row>
    <row r="147" spans="1:9" ht="17.25" customHeight="1" x14ac:dyDescent="0.35">
      <c r="A147" s="40" t="s">
        <v>67</v>
      </c>
      <c r="B147" s="40" t="s">
        <v>587</v>
      </c>
      <c r="C147" s="40" t="s">
        <v>587</v>
      </c>
      <c r="D147" s="40" t="s">
        <v>587</v>
      </c>
      <c r="E147" s="40" t="s">
        <v>711</v>
      </c>
      <c r="F147" s="40" t="s">
        <v>587</v>
      </c>
      <c r="G147" s="39"/>
    </row>
    <row r="148" spans="1:9" ht="27" customHeight="1" x14ac:dyDescent="0.35">
      <c r="A148" s="40" t="s">
        <v>68</v>
      </c>
      <c r="B148" s="40" t="s">
        <v>518</v>
      </c>
      <c r="C148" s="40" t="s">
        <v>518</v>
      </c>
      <c r="D148" s="40" t="s">
        <v>518</v>
      </c>
      <c r="E148" s="40">
        <v>1</v>
      </c>
      <c r="F148" s="40" t="s">
        <v>518</v>
      </c>
      <c r="G148" s="39">
        <f>COUNTIF(B148:F148,1)</f>
        <v>1</v>
      </c>
      <c r="H148" s="40">
        <f>COUNTIF(B148:F148,0)</f>
        <v>0</v>
      </c>
      <c r="I148" s="46">
        <v>202</v>
      </c>
    </row>
    <row r="149" spans="1:9" s="38" customFormat="1" ht="27" customHeight="1" x14ac:dyDescent="0.4">
      <c r="A149" s="78" t="s">
        <v>481</v>
      </c>
      <c r="B149" s="78"/>
      <c r="G149" s="21"/>
      <c r="I149" s="44"/>
    </row>
    <row r="150" spans="1:9" x14ac:dyDescent="0.35">
      <c r="A150" s="40" t="s">
        <v>69</v>
      </c>
      <c r="B150" s="40" t="s">
        <v>596</v>
      </c>
      <c r="C150" s="40" t="s">
        <v>596</v>
      </c>
      <c r="D150" s="40" t="s">
        <v>596</v>
      </c>
      <c r="E150" s="40" t="s">
        <v>596</v>
      </c>
      <c r="F150" s="40" t="s">
        <v>596</v>
      </c>
      <c r="G150" s="39"/>
    </row>
    <row r="151" spans="1:9" ht="27" customHeight="1" x14ac:dyDescent="0.35">
      <c r="A151" s="40" t="s">
        <v>70</v>
      </c>
      <c r="B151" s="40" t="s">
        <v>518</v>
      </c>
      <c r="C151" s="40" t="s">
        <v>518</v>
      </c>
      <c r="D151" s="40" t="s">
        <v>518</v>
      </c>
      <c r="E151" s="40" t="s">
        <v>518</v>
      </c>
      <c r="F151" s="40" t="s">
        <v>518</v>
      </c>
      <c r="G151" s="39">
        <f>COUNTIF(B151:F151,1)</f>
        <v>0</v>
      </c>
      <c r="H151" s="40">
        <f>COUNTIF(B151:F151,0)</f>
        <v>0</v>
      </c>
      <c r="I151" s="46">
        <v>202</v>
      </c>
    </row>
    <row r="152" spans="1:9" s="38" customFormat="1" ht="27" customHeight="1" x14ac:dyDescent="0.4">
      <c r="A152" s="38" t="s">
        <v>99</v>
      </c>
      <c r="G152" s="21"/>
      <c r="I152" s="44"/>
    </row>
    <row r="153" spans="1:9" s="8" customFormat="1" ht="19.5" customHeight="1" x14ac:dyDescent="0.35">
      <c r="A153" s="8" t="s">
        <v>209</v>
      </c>
      <c r="B153" s="8">
        <v>446</v>
      </c>
      <c r="C153" s="8">
        <v>394</v>
      </c>
      <c r="D153" s="8">
        <v>409</v>
      </c>
      <c r="E153" s="8">
        <v>521</v>
      </c>
      <c r="F153" s="8">
        <v>482</v>
      </c>
      <c r="G153" s="23"/>
      <c r="I153" s="45"/>
    </row>
    <row r="154" spans="1:9" s="8" customFormat="1" ht="16.5" customHeight="1" x14ac:dyDescent="0.35">
      <c r="A154" s="8" t="s">
        <v>211</v>
      </c>
      <c r="B154" s="8">
        <v>161</v>
      </c>
      <c r="C154" s="8">
        <v>138</v>
      </c>
      <c r="D154" s="8">
        <v>152</v>
      </c>
      <c r="E154" s="40">
        <v>143</v>
      </c>
      <c r="F154" s="8">
        <v>177</v>
      </c>
      <c r="G154" s="23"/>
      <c r="I154" s="45"/>
    </row>
    <row r="155" spans="1:9" x14ac:dyDescent="0.35">
      <c r="A155" s="40" t="s">
        <v>71</v>
      </c>
      <c r="B155" s="40" t="s">
        <v>712</v>
      </c>
      <c r="C155" s="40" t="s">
        <v>713</v>
      </c>
      <c r="D155" s="40" t="s">
        <v>714</v>
      </c>
      <c r="E155" s="40" t="s">
        <v>715</v>
      </c>
      <c r="F155" s="40" t="s">
        <v>716</v>
      </c>
      <c r="G155" s="39"/>
    </row>
    <row r="156" spans="1:9" ht="27" customHeight="1" x14ac:dyDescent="0.35">
      <c r="A156" s="40" t="s">
        <v>72</v>
      </c>
      <c r="B156" s="40">
        <f>IFERROR((B153-B154)/B153,NA())</f>
        <v>0.63901345291479816</v>
      </c>
      <c r="C156" s="40">
        <f t="shared" ref="C156:F156" si="3">IFERROR((C153-C154)/C153,NA())</f>
        <v>0.64974619289340096</v>
      </c>
      <c r="D156" s="40">
        <f t="shared" si="3"/>
        <v>0.628361858190709</v>
      </c>
      <c r="E156" s="40">
        <f t="shared" si="3"/>
        <v>0.72552783109404995</v>
      </c>
      <c r="F156" s="40">
        <f t="shared" si="3"/>
        <v>0.63278008298755184</v>
      </c>
      <c r="G156" s="39">
        <f>COUNTIF(B156:F156,1)</f>
        <v>0</v>
      </c>
      <c r="H156" s="40">
        <f>COUNTIF(B156:F156,0)</f>
        <v>0</v>
      </c>
      <c r="I156" s="46">
        <v>201</v>
      </c>
    </row>
    <row r="157" spans="1:9" s="38" customFormat="1" ht="27" customHeight="1" x14ac:dyDescent="0.4">
      <c r="A157" s="38" t="s">
        <v>174</v>
      </c>
      <c r="G157" s="21"/>
      <c r="I157" s="44"/>
    </row>
    <row r="158" spans="1:9" x14ac:dyDescent="0.35">
      <c r="A158" s="40" t="s">
        <v>73</v>
      </c>
      <c r="G158" s="39"/>
    </row>
    <row r="159" spans="1:9" ht="27" customHeight="1" x14ac:dyDescent="0.35">
      <c r="A159" s="40" t="s">
        <v>74</v>
      </c>
      <c r="B159" s="40">
        <f>IFERROR(_xlfn.AGGREGATE(9,6,B27,B27,B39,B69,B72,B93,B98,B106,B118,B130,B133,B139,B142,B145,B148,B162)/COUNT(B27,B27,B39,B69,B72,B93,B98,B106,B118,B130,B133,B139,B142,B145,B148,B162),"Incomplete Scoring")</f>
        <v>0.65384615384615385</v>
      </c>
      <c r="C159" s="40">
        <f>IFERROR(_xlfn.AGGREGATE(9,6,C27,C27,C39,C69,C72,C93,C98,C106,C118,C130,C133,C139,C142,C145,C148,C162)/COUNT(C27,C27,C39,C69,C72,C93,C98,C106,C118,C130,C133,C139,C142,C145,C148,C162),"Incomplete Scoring")</f>
        <v>0.65384615384615385</v>
      </c>
      <c r="D159" s="40">
        <f t="shared" ref="D159:F159" si="4">IFERROR(_xlfn.AGGREGATE(9,6,D27,D27,D39,D69,D72,D93,D98,D106,D118,D130,D133,D139,D142,D145,D148,D162)/COUNT(D27,D27,D39,D69,D72,D93,D98,D106,D118,D130,D133,D139,D142,D145,D148,D162),"Incomplete Scoring")</f>
        <v>0.65476190476190477</v>
      </c>
      <c r="E159" s="40">
        <f t="shared" si="4"/>
        <v>0.68044444444444452</v>
      </c>
      <c r="F159" s="40">
        <f t="shared" si="4"/>
        <v>0.732936507936508</v>
      </c>
      <c r="G159" s="39">
        <f>COUNTIF(B159:F159,1)</f>
        <v>0</v>
      </c>
      <c r="H159" s="40">
        <f>COUNTIF(B159:F159,0)</f>
        <v>0</v>
      </c>
      <c r="I159" s="46">
        <v>201</v>
      </c>
    </row>
    <row r="160" spans="1:9" s="38" customFormat="1" ht="27" customHeight="1" x14ac:dyDescent="0.4">
      <c r="A160" s="38" t="s">
        <v>144</v>
      </c>
      <c r="G160" s="21"/>
      <c r="I160" s="44"/>
    </row>
    <row r="161" spans="1:9" x14ac:dyDescent="0.35">
      <c r="A161" s="40" t="s">
        <v>167</v>
      </c>
      <c r="B161" s="40" t="s">
        <v>619</v>
      </c>
      <c r="C161" s="40" t="s">
        <v>619</v>
      </c>
      <c r="D161" s="40" t="s">
        <v>619</v>
      </c>
      <c r="E161" s="40" t="s">
        <v>619</v>
      </c>
      <c r="F161" s="40" t="s">
        <v>619</v>
      </c>
      <c r="G161" s="39"/>
    </row>
    <row r="162" spans="1:9" ht="27" customHeight="1" x14ac:dyDescent="0.35">
      <c r="A162" s="40" t="s">
        <v>168</v>
      </c>
      <c r="B162" s="40" t="s">
        <v>518</v>
      </c>
      <c r="C162" s="40" t="s">
        <v>518</v>
      </c>
      <c r="D162" s="40" t="s">
        <v>518</v>
      </c>
      <c r="E162" s="40" t="s">
        <v>518</v>
      </c>
      <c r="F162" s="40" t="s">
        <v>518</v>
      </c>
      <c r="G162" s="39">
        <f>COUNTIF(B162:F162,1)</f>
        <v>0</v>
      </c>
      <c r="H162" s="40">
        <f>COUNTIF(B162:F162,0)</f>
        <v>0</v>
      </c>
      <c r="I162" s="46">
        <v>212</v>
      </c>
    </row>
    <row r="163" spans="1:9" s="9" customFormat="1" ht="51.75" customHeight="1" x14ac:dyDescent="0.35">
      <c r="I163" s="47"/>
    </row>
    <row r="164" spans="1:9" ht="20.25" customHeight="1" x14ac:dyDescent="0.35">
      <c r="A164" s="10"/>
    </row>
    <row r="165" spans="1:9" s="14" customFormat="1" ht="40" x14ac:dyDescent="0.35">
      <c r="A165" s="53" t="s">
        <v>603</v>
      </c>
      <c r="B165" s="15">
        <f>IFERROR(AVERAGEIFS(B3:B162,$A$3:$A162,"*Score*",B3:B162,"&gt;=0")*100,"")</f>
        <v>69.907822620827105</v>
      </c>
      <c r="C165" s="15">
        <f>IFERROR(AVERAGEIFS(C3:C162,$A$3:$A162,"*Score*",C3:C162,"&gt;=0")*100,"")</f>
        <v>70.499153976311334</v>
      </c>
      <c r="D165" s="15">
        <f>IFERROR(AVERAGEIFS(D3:D162,$A$3:$A162,"*Score*",D3:D162,"&gt;=0")*100,"")</f>
        <v>69.911999844762676</v>
      </c>
      <c r="E165" s="15">
        <f>IFERROR(AVERAGEIFS(E3:E162,$A$3:$A162,"*Score*",E3:E162,"&gt;=0")*100,"")</f>
        <v>71.654820418250466</v>
      </c>
      <c r="F165" s="15">
        <f>IFERROR(AVERAGEIFS(F3:F162,$A$3:$A162,"*Score*",F3:F162,"&gt;=0")*100,"")</f>
        <v>65.639256624733804</v>
      </c>
      <c r="I165" s="48"/>
    </row>
    <row r="166" spans="1:9" s="49" customFormat="1" ht="20.5" thickBot="1" x14ac:dyDescent="0.4">
      <c r="A166" s="46"/>
      <c r="I166" s="48"/>
    </row>
    <row r="167" spans="1:9" s="16" customFormat="1" ht="54.75" customHeight="1" thickBot="1" x14ac:dyDescent="0.4">
      <c r="A167" s="54" t="s">
        <v>604</v>
      </c>
      <c r="B167" s="20">
        <f>IFERROR(AVERAGE(B165:F165),"No Scores")</f>
        <v>69.522610696977083</v>
      </c>
      <c r="I167" s="50"/>
    </row>
    <row r="168" spans="1:9" s="16" customFormat="1" ht="45" customHeight="1" x14ac:dyDescent="0.35">
      <c r="A168" s="55"/>
      <c r="B168" s="52"/>
      <c r="I168" s="50"/>
    </row>
    <row r="169" spans="1:9" s="14" customFormat="1" ht="41.25" customHeight="1" x14ac:dyDescent="0.35">
      <c r="A169" s="35" t="s">
        <v>605</v>
      </c>
      <c r="B169" s="15">
        <f>IFERROR(AVERAGEIFS(B$3:B$162,$A$3:$A$162,"*Score*",B$3:B$162,"&gt;=0",$I$3:$I$162,"&gt;200",$I$3:$I$162,"&lt;203")*100,"Scoring Incomplete")</f>
        <v>70.169623708325219</v>
      </c>
      <c r="C169" s="15">
        <f t="shared" ref="C169:F169" si="5">IFERROR(AVERAGEIFS(C$3:C$162,$A$3:$A$162,"*Score*",C$3:C$162,"&gt;=0",$I$3:$I$162,"&gt;200",$I$3:$I$162,"&lt;203")*100,"Scoring Incomplete")</f>
        <v>70.216287795188705</v>
      </c>
      <c r="D169" s="15">
        <f t="shared" si="5"/>
        <v>70.175072261284654</v>
      </c>
      <c r="E169" s="15">
        <f t="shared" si="5"/>
        <v>75.433226700789064</v>
      </c>
      <c r="F169" s="15">
        <f t="shared" si="5"/>
        <v>64.643818744648627</v>
      </c>
      <c r="G169" s="48"/>
    </row>
    <row r="170" spans="1:9" s="14" customFormat="1" ht="18.75" customHeight="1" thickBot="1" x14ac:dyDescent="0.4">
      <c r="A170" s="35"/>
      <c r="B170" s="15"/>
      <c r="C170" s="15"/>
      <c r="D170" s="15"/>
      <c r="E170" s="15"/>
      <c r="F170" s="15"/>
      <c r="G170" s="48"/>
    </row>
    <row r="171" spans="1:9" s="16" customFormat="1" ht="57.75" customHeight="1" thickBot="1" x14ac:dyDescent="0.4">
      <c r="A171" s="36" t="s">
        <v>606</v>
      </c>
      <c r="B171" s="20">
        <f>IFERROR(AVERAGE(B169:F169),"No Scores")</f>
        <v>70.127605842047245</v>
      </c>
      <c r="G171" s="50"/>
    </row>
    <row r="172" spans="1:9" ht="46.5" customHeight="1" x14ac:dyDescent="0.4">
      <c r="A172" s="41"/>
      <c r="G172" s="45"/>
      <c r="I172" s="40"/>
    </row>
    <row r="173" spans="1:9" s="14" customFormat="1" ht="41.25" customHeight="1" thickBot="1" x14ac:dyDescent="0.4">
      <c r="A173" s="35" t="s">
        <v>503</v>
      </c>
      <c r="B173" s="15">
        <f t="array" ref="B173">IFERROR(SUM(SUMIFS(B$3:B$162,$A$3:$A$162,"*Score*",B$3:B$162,"&gt;=0",$I$3:$I$162,{202,212}))/SUM(COUNTIFS($A$3:$A$162,"*Score*",B$3:B$162,"&gt;=0",$I$3:$I$162,{202,212}))*100,"Scoring Incomplete")</f>
        <v>73.076923076923066</v>
      </c>
      <c r="C173" s="15">
        <f t="array" ref="C173">IFERROR(SUM(SUMIFS(C$3:C$162,$A$3:$A$162,"*Score*",C$3:C$162,"&gt;=0",$I$3:$I$162,{202,212}))/SUM(COUNTIFS($A$3:$A$162,"*Score*",C$3:C$162,"&gt;=0",$I$3:$I$162,{202,212}))*100,"Scoring Incomplete")</f>
        <v>73.076923076923066</v>
      </c>
      <c r="D173" s="15">
        <f t="array" ref="D173">IFERROR(SUM(SUMIFS(D$3:D$162,$A$3:$A$162,"*Score*",D$3:D$162,"&gt;=0",$I$3:$I$162,{202,212}))/SUM(COUNTIFS($A$3:$A$162,"*Score*",D$3:D$162,"&gt;=0",$I$3:$I$162,{202,212}))*100,"Scoring Incomplete")</f>
        <v>73.076923076923066</v>
      </c>
      <c r="E173" s="15">
        <f t="array" ref="E173">IFERROR(SUM(SUMIFS(E$3:E$162,$A$3:$A$162,"*Score*",E$3:E$162,"&gt;=0",$I$3:$I$162,{202,212}))/SUM(COUNTIFS($A$3:$A$162,"*Score*",E$3:E$162,"&gt;=0",$I$3:$I$162,{202,212}))*100,"Scoring Incomplete")</f>
        <v>69.111111111111114</v>
      </c>
      <c r="F173" s="15">
        <f t="array" ref="F173">IFERROR(SUM(SUMIFS(F$3:F$162,$A$3:$A$162,"*Score*",F$3:F$162,"&gt;=0",$I$3:$I$162,{202,212}))/SUM(COUNTIFS($A$3:$A$162,"*Score*",F$3:F$162,"&gt;=0",$I$3:$I$162,{202,212}))*100,"Scoring Incomplete")</f>
        <v>74.489795918367349</v>
      </c>
      <c r="G173" s="48"/>
    </row>
    <row r="174" spans="1:9" s="16" customFormat="1" ht="57.75" customHeight="1" thickBot="1" x14ac:dyDescent="0.4">
      <c r="A174" s="36" t="s">
        <v>505</v>
      </c>
      <c r="B174" s="20">
        <f>IFERROR(AVERAGE(B173:F173),"No Scores")</f>
        <v>72.566335252049527</v>
      </c>
      <c r="G174" s="50"/>
    </row>
    <row r="175" spans="1:9" s="14" customFormat="1" ht="38.25" customHeight="1" x14ac:dyDescent="0.35">
      <c r="A175" s="35"/>
      <c r="B175" s="15"/>
      <c r="C175" s="15"/>
      <c r="D175" s="15"/>
      <c r="E175" s="15"/>
      <c r="F175" s="15"/>
      <c r="G175" s="48"/>
    </row>
    <row r="176" spans="1:9" s="14" customFormat="1" ht="41.25" customHeight="1" thickBot="1" x14ac:dyDescent="0.4">
      <c r="A176" s="35" t="s">
        <v>504</v>
      </c>
      <c r="B176" s="15">
        <f t="array" ref="B176">IFERROR(SUM(SUMIFS(B$3:B$162,$A$3:$A$162,"*Score*",B$3:B$162,"&gt;=0",$I$3:$I$162,{201,211}))/SUM(COUNTIFS($A$3:$A$162,"*Score*",B$3:B$162,"&gt;=0",$I$3:$I$162,{201,211}))*100,"Scoring Incomplete")</f>
        <v>69.618834080717491</v>
      </c>
      <c r="C176" s="15">
        <f t="array" ref="C176">IFERROR(SUM(SUMIFS(C$3:C$162,$A$3:$A$162,"*Score*",C$3:C$162,"&gt;=0",$I$3:$I$162,{201,211}))/SUM(COUNTIFS($A$3:$A$162,"*Score*",C$3:C$162,"&gt;=0",$I$3:$I$162,{201,211}))*100,"Scoring Incomplete")</f>
        <v>69.685913705583758</v>
      </c>
      <c r="D176" s="15">
        <f t="array" ref="D176">IFERROR(SUM(SUMIFS(D$3:D$162,$A$3:$A$162,"*Score*",D$3:D$162,"&gt;=0",$I$3:$I$162,{201,211}))/SUM(COUNTIFS($A$3:$A$162,"*Score*",D$3:D$162,"&gt;=0",$I$3:$I$162,{201,211}))*100,"Scoring Incomplete")</f>
        <v>69.626666375596699</v>
      </c>
      <c r="E176" s="15">
        <f t="array" ref="E176">IFERROR(SUM(SUMIFS(E$3:E$162,$A$3:$A$162,"*Score*",E$3:E$162,"&gt;=0",$I$3:$I$162,{201,211}))/SUM(COUNTIFS($A$3:$A$162,"*Score*",E$3:E$162,"&gt;=0",$I$3:$I$162,{201,211}))*100,"Scoring Incomplete")</f>
        <v>73.588734864102761</v>
      </c>
      <c r="F176" s="15">
        <f t="array" ref="F176">IFERROR(SUM(SUMIFS(F$3:F$162,$A$3:$A$162,"*Score*",F$3:F$162,"&gt;=0",$I$3:$I$162,{201,211}))/SUM(COUNTIFS($A$3:$A$162,"*Score*",F$3:F$162,"&gt;=0",$I$3:$I$162,{201,211}))*100,"Scoring Incomplete")</f>
        <v>59.624351431059587</v>
      </c>
      <c r="G176" s="48"/>
    </row>
    <row r="177" spans="1:9" s="16" customFormat="1" ht="57.75" customHeight="1" thickBot="1" x14ac:dyDescent="0.4">
      <c r="A177" s="36" t="s">
        <v>495</v>
      </c>
      <c r="B177" s="20">
        <f>IFERROR(AVERAGE(B176:F176),"No Scores")</f>
        <v>68.428900091412061</v>
      </c>
      <c r="G177" s="50"/>
    </row>
    <row r="178" spans="1:9" ht="54" customHeight="1" x14ac:dyDescent="0.35">
      <c r="I178" s="50"/>
    </row>
    <row r="179" spans="1:9" ht="20" x14ac:dyDescent="0.35">
      <c r="A179" s="40" t="s">
        <v>607</v>
      </c>
      <c r="B179" s="40">
        <f>SUM(B4:F4)</f>
        <v>12</v>
      </c>
      <c r="I179" s="48"/>
    </row>
    <row r="180" spans="1:9" ht="20" x14ac:dyDescent="0.35">
      <c r="A180" s="40" t="s">
        <v>608</v>
      </c>
      <c r="B180" s="40">
        <f>SUM(B5:F5)</f>
        <v>5</v>
      </c>
      <c r="I180" s="48"/>
    </row>
    <row r="181" spans="1:9" ht="22.5" x14ac:dyDescent="0.35">
      <c r="I181" s="50"/>
    </row>
    <row r="182" spans="1:9" x14ac:dyDescent="0.35">
      <c r="A182" s="40" t="s">
        <v>609</v>
      </c>
      <c r="B182" s="40">
        <f>SUM(B95:F95)</f>
        <v>135</v>
      </c>
    </row>
    <row r="183" spans="1:9" ht="20" x14ac:dyDescent="0.35">
      <c r="A183" s="40" t="s">
        <v>610</v>
      </c>
      <c r="B183" s="40">
        <f>SUM(B96:F96)</f>
        <v>115</v>
      </c>
      <c r="I183" s="48"/>
    </row>
    <row r="184" spans="1:9" ht="22.5" x14ac:dyDescent="0.35">
      <c r="I184" s="50"/>
    </row>
    <row r="185" spans="1:9" ht="20" x14ac:dyDescent="0.35">
      <c r="I185" s="48"/>
    </row>
    <row r="186" spans="1:9" ht="20" x14ac:dyDescent="0.35">
      <c r="I186" s="48"/>
    </row>
    <row r="187" spans="1:9" ht="22.5" x14ac:dyDescent="0.35">
      <c r="I187" s="50"/>
    </row>
  </sheetData>
  <mergeCells count="10">
    <mergeCell ref="H1:H2"/>
    <mergeCell ref="I1:I2"/>
    <mergeCell ref="A10:B10"/>
    <mergeCell ref="A16:B16"/>
    <mergeCell ref="A22:B22"/>
    <mergeCell ref="A64:B64"/>
    <mergeCell ref="A82:B82"/>
    <mergeCell ref="A94:B94"/>
    <mergeCell ref="A149:B149"/>
    <mergeCell ref="G1:G2"/>
  </mergeCells>
  <dataValidations count="6">
    <dataValidation type="list" allowBlank="1" showInputMessage="1" showErrorMessage="1" sqref="B148:F148 B60:F60 B101:F101 B112:F112 B142:F142 B162:F162" xr:uid="{A1B1BD66-BA97-4DCC-9ADE-B6C430DEAC35}">
      <formula1>"N/A,1,.5,0"</formula1>
    </dataValidation>
    <dataValidation type="list" allowBlank="1" showInputMessage="1" showErrorMessage="1" sqref="B115:F115 B36:F36 B54:F54 B57:F57 B72:F72 B87:F87 B130:F130" xr:uid="{3535438B-B5CF-4ADD-99BE-3DDCD4991104}">
      <formula1>"1,0"</formula1>
    </dataValidation>
    <dataValidation type="list" allowBlank="1" showInputMessage="1" showErrorMessage="1" sqref="B145:F145 B33:F33 B39:F39 B45:F45 B66:F66 B75:F75 B78:F78 B81:F81 B84:F84 B121:F121 B127:F127 B133:F133 B136:F136 B139:F139 B151:F151" xr:uid="{7841FF00-9D27-4254-879F-9790B9154BFF}">
      <formula1>"N/A,1,0"</formula1>
    </dataValidation>
    <dataValidation type="list" allowBlank="1" showInputMessage="1" showErrorMessage="1" sqref="B118:F118 B30:F30 B42:F42 B48:F48 B51:F51 B63:F63 B69:F69 B90:F90 B93:F93 B109:F109 B124:F124" xr:uid="{EFDC7EF7-AF3A-4D53-9CD8-DAC809387EC3}">
      <formula1>"1,.5,0"</formula1>
    </dataValidation>
    <dataValidation type="list" allowBlank="1" showInputMessage="1" showErrorMessage="1" sqref="B27:F27" xr:uid="{7BDA44F1-F18E-465D-8C2A-C728BF0A72F5}">
      <formula1>"1,.75,.5,.25,0"</formula1>
    </dataValidation>
    <dataValidation type="list" allowBlank="1" showInputMessage="1" showErrorMessage="1" sqref="B6:F7 B12:F12 B15:F15 B18:F18 B21:F21 B24:F24" xr:uid="{F43D213D-16A9-400F-AD58-E68AC0DF595C}">
      <formula1>"N/A,1,.75,.5,.25,0"</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902E-86A8-4CB6-939F-04792B3241B3}">
  <dimension ref="A1:I177"/>
  <sheetViews>
    <sheetView workbookViewId="0">
      <pane xSplit="1" ySplit="2" topLeftCell="F3" activePane="bottomRight" state="frozen"/>
      <selection pane="topRight" activeCell="B1" sqref="B1"/>
      <selection pane="bottomLeft" activeCell="A2" sqref="A2"/>
      <selection pane="bottomRight" activeCell="K3" sqref="K3"/>
    </sheetView>
  </sheetViews>
  <sheetFormatPr defaultColWidth="9.1796875" defaultRowHeight="17.5" x14ac:dyDescent="0.35"/>
  <cols>
    <col min="1" max="1" width="43.1796875" style="1" customWidth="1"/>
    <col min="2" max="4" width="42.81640625" style="1" customWidth="1"/>
    <col min="5" max="5" width="42.81640625" style="19" customWidth="1"/>
    <col min="6" max="6" width="42.81640625" style="1" customWidth="1"/>
    <col min="7" max="8" width="12.7265625" style="1" customWidth="1"/>
    <col min="9" max="9" width="11.81640625" style="1" customWidth="1"/>
    <col min="10" max="16384" width="9.1796875" style="1"/>
  </cols>
  <sheetData>
    <row r="1" spans="1:9" ht="24" customHeight="1" x14ac:dyDescent="0.35">
      <c r="A1" s="1" t="s">
        <v>417</v>
      </c>
      <c r="B1" s="1" t="s">
        <v>170</v>
      </c>
      <c r="C1" s="1" t="s">
        <v>258</v>
      </c>
      <c r="D1" s="1" t="s">
        <v>259</v>
      </c>
      <c r="G1" s="80" t="s">
        <v>197</v>
      </c>
      <c r="H1" s="81" t="s">
        <v>198</v>
      </c>
      <c r="I1" s="81" t="s">
        <v>498</v>
      </c>
    </row>
    <row r="2" spans="1:9" s="2" customFormat="1" ht="60.75" customHeight="1" x14ac:dyDescent="0.35">
      <c r="A2" s="33" t="s">
        <v>418</v>
      </c>
      <c r="B2" s="3"/>
      <c r="C2" s="3"/>
      <c r="D2" s="3"/>
      <c r="E2" s="3"/>
      <c r="F2" s="3"/>
      <c r="G2" s="80"/>
      <c r="H2" s="81"/>
      <c r="I2" s="84"/>
    </row>
    <row r="3" spans="1:9" s="4" customFormat="1" ht="27" customHeight="1" x14ac:dyDescent="0.4">
      <c r="A3" s="4" t="s">
        <v>203</v>
      </c>
      <c r="B3" s="5"/>
      <c r="C3" s="5"/>
      <c r="D3" s="5"/>
      <c r="E3" s="5"/>
      <c r="F3" s="5"/>
      <c r="G3" s="21"/>
    </row>
    <row r="4" spans="1:9" x14ac:dyDescent="0.35">
      <c r="A4" s="1" t="s">
        <v>0</v>
      </c>
      <c r="G4" s="22"/>
    </row>
    <row r="5" spans="1:9" x14ac:dyDescent="0.35">
      <c r="A5" s="1" t="s">
        <v>260</v>
      </c>
      <c r="G5" s="22"/>
    </row>
    <row r="6" spans="1:9" s="26" customFormat="1" x14ac:dyDescent="0.35">
      <c r="A6" s="26" t="s">
        <v>412</v>
      </c>
      <c r="G6" s="25"/>
    </row>
    <row r="7" spans="1:9" s="26" customFormat="1" x14ac:dyDescent="0.35">
      <c r="A7" s="26" t="s">
        <v>413</v>
      </c>
      <c r="G7" s="25"/>
    </row>
    <row r="8" spans="1:9" x14ac:dyDescent="0.35">
      <c r="A8" s="1" t="s">
        <v>1</v>
      </c>
      <c r="G8" s="22"/>
    </row>
    <row r="9" spans="1:9" ht="27" customHeight="1" x14ac:dyDescent="0.35">
      <c r="A9" s="1" t="s">
        <v>2</v>
      </c>
      <c r="B9" s="26" t="e">
        <f>IFERROR(((B5/B4)+IF(ISNUMBER(B6),B6,0)+IF(ISNUMBER(B7),B7,0))/COUNT(B5,B6,B7),NA())</f>
        <v>#N/A</v>
      </c>
      <c r="C9" s="27" t="e">
        <f t="shared" ref="C9:F9" si="0">IFERROR(((C5/C4)+IF(ISNUMBER(C6),C6,0)+IF(ISNUMBER(C7),C7,0))/COUNT(C5,C6,C7),NA())</f>
        <v>#N/A</v>
      </c>
      <c r="D9" s="27" t="e">
        <f t="shared" si="0"/>
        <v>#N/A</v>
      </c>
      <c r="E9" s="27" t="e">
        <f t="shared" si="0"/>
        <v>#N/A</v>
      </c>
      <c r="F9" s="27" t="e">
        <f t="shared" si="0"/>
        <v>#N/A</v>
      </c>
      <c r="G9" s="22">
        <f>COUNTIF(B9:F9,1)</f>
        <v>0</v>
      </c>
      <c r="H9" s="1">
        <f>COUNTIF(B9:F9,0)</f>
        <v>0</v>
      </c>
      <c r="I9" s="1" t="s">
        <v>497</v>
      </c>
    </row>
    <row r="10" spans="1:9" s="4" customFormat="1" ht="27" customHeight="1" x14ac:dyDescent="0.4">
      <c r="A10" s="78" t="s">
        <v>424</v>
      </c>
      <c r="B10" s="78"/>
      <c r="E10" s="18"/>
      <c r="G10" s="21"/>
    </row>
    <row r="11" spans="1:9" x14ac:dyDescent="0.35">
      <c r="A11" s="1" t="s">
        <v>3</v>
      </c>
      <c r="G11" s="22"/>
    </row>
    <row r="12" spans="1:9" ht="27" customHeight="1" x14ac:dyDescent="0.35">
      <c r="A12" s="1" t="s">
        <v>4</v>
      </c>
      <c r="C12" s="26"/>
      <c r="D12" s="26"/>
      <c r="E12" s="26"/>
      <c r="F12" s="26"/>
      <c r="G12" s="22">
        <f>COUNTIF(B12:F12,1)</f>
        <v>0</v>
      </c>
      <c r="H12" s="1">
        <f>COUNTIF(B12:F12,0)</f>
        <v>0</v>
      </c>
      <c r="I12" s="37" t="s">
        <v>497</v>
      </c>
    </row>
    <row r="13" spans="1:9" s="4" customFormat="1" ht="27" customHeight="1" x14ac:dyDescent="0.4">
      <c r="A13" s="4" t="s">
        <v>204</v>
      </c>
      <c r="E13" s="18"/>
      <c r="G13" s="21"/>
    </row>
    <row r="14" spans="1:9" x14ac:dyDescent="0.35">
      <c r="A14" s="1" t="s">
        <v>5</v>
      </c>
      <c r="G14" s="22"/>
    </row>
    <row r="15" spans="1:9" ht="27" customHeight="1" x14ac:dyDescent="0.35">
      <c r="A15" s="1" t="s">
        <v>6</v>
      </c>
      <c r="B15" s="26"/>
      <c r="C15" s="26"/>
      <c r="D15" s="26"/>
      <c r="E15" s="26"/>
      <c r="F15" s="26"/>
      <c r="G15" s="22">
        <f>COUNTIF(B15:F15,1)</f>
        <v>0</v>
      </c>
      <c r="H15" s="1">
        <f>COUNTIF(B15:F15,0)</f>
        <v>0</v>
      </c>
      <c r="I15" s="37" t="s">
        <v>497</v>
      </c>
    </row>
    <row r="16" spans="1:9" s="4" customFormat="1" ht="27" customHeight="1" x14ac:dyDescent="0.4">
      <c r="A16" s="78" t="s">
        <v>205</v>
      </c>
      <c r="B16" s="78"/>
      <c r="E16" s="18"/>
      <c r="G16" s="21"/>
    </row>
    <row r="17" spans="1:9" x14ac:dyDescent="0.35">
      <c r="A17" s="1" t="s">
        <v>7</v>
      </c>
      <c r="G17" s="22"/>
    </row>
    <row r="18" spans="1:9" ht="27" customHeight="1" x14ac:dyDescent="0.35">
      <c r="A18" s="1" t="s">
        <v>8</v>
      </c>
      <c r="B18" s="26"/>
      <c r="C18" s="26"/>
      <c r="D18" s="26"/>
      <c r="E18" s="26"/>
      <c r="F18" s="26"/>
      <c r="G18" s="22">
        <f>COUNTIF(B18:F18,1)</f>
        <v>0</v>
      </c>
      <c r="H18" s="1">
        <f>COUNTIF(B18:F18,0)</f>
        <v>0</v>
      </c>
      <c r="I18" s="37" t="s">
        <v>497</v>
      </c>
    </row>
    <row r="19" spans="1:9" s="4" customFormat="1" ht="27" customHeight="1" x14ac:dyDescent="0.4">
      <c r="A19" s="4" t="s">
        <v>206</v>
      </c>
      <c r="E19" s="18"/>
      <c r="G19" s="21"/>
    </row>
    <row r="20" spans="1:9" x14ac:dyDescent="0.35">
      <c r="A20" s="1" t="s">
        <v>9</v>
      </c>
      <c r="G20" s="22"/>
    </row>
    <row r="21" spans="1:9" ht="27" customHeight="1" x14ac:dyDescent="0.35">
      <c r="A21" s="1" t="s">
        <v>10</v>
      </c>
      <c r="B21" s="26"/>
      <c r="C21" s="26"/>
      <c r="D21" s="26"/>
      <c r="E21" s="26"/>
      <c r="F21" s="26"/>
      <c r="G21" s="22">
        <f>COUNTIF(B21:F21,1)</f>
        <v>0</v>
      </c>
      <c r="H21" s="1">
        <f>COUNTIF(B21:F21,0)</f>
        <v>0</v>
      </c>
      <c r="I21" s="37" t="s">
        <v>496</v>
      </c>
    </row>
    <row r="22" spans="1:9" s="4" customFormat="1" ht="27" customHeight="1" x14ac:dyDescent="0.4">
      <c r="A22" s="78" t="s">
        <v>430</v>
      </c>
      <c r="B22" s="78"/>
      <c r="E22" s="18"/>
      <c r="G22" s="21"/>
    </row>
    <row r="23" spans="1:9" x14ac:dyDescent="0.35">
      <c r="A23" s="1" t="s">
        <v>11</v>
      </c>
      <c r="G23" s="22"/>
    </row>
    <row r="24" spans="1:9" ht="27" customHeight="1" x14ac:dyDescent="0.35">
      <c r="A24" s="1" t="s">
        <v>12</v>
      </c>
      <c r="B24" s="26"/>
      <c r="C24" s="26"/>
      <c r="D24" s="26"/>
      <c r="E24" s="26"/>
      <c r="F24" s="26"/>
      <c r="G24" s="22">
        <f>COUNTIF(B24:F24,1)</f>
        <v>0</v>
      </c>
      <c r="H24" s="1">
        <f>COUNTIF(B24:F24,0)</f>
        <v>0</v>
      </c>
      <c r="I24" s="37" t="s">
        <v>496</v>
      </c>
    </row>
    <row r="25" spans="1:9" s="4" customFormat="1" ht="27" customHeight="1" x14ac:dyDescent="0.4">
      <c r="A25" s="4" t="s">
        <v>182</v>
      </c>
      <c r="E25" s="18"/>
      <c r="G25" s="21"/>
    </row>
    <row r="26" spans="1:9" x14ac:dyDescent="0.35">
      <c r="A26" s="6" t="s">
        <v>13</v>
      </c>
      <c r="G26" s="22"/>
    </row>
    <row r="27" spans="1:9" ht="27" customHeight="1" x14ac:dyDescent="0.35">
      <c r="A27" s="1" t="s">
        <v>14</v>
      </c>
      <c r="B27" s="26"/>
      <c r="C27" s="26"/>
      <c r="D27" s="26"/>
      <c r="E27" s="26"/>
      <c r="F27" s="26"/>
      <c r="G27" s="22">
        <f>COUNTIF(B27:F27,1)</f>
        <v>0</v>
      </c>
      <c r="H27" s="1">
        <f>COUNTIF(B27:F27,0)</f>
        <v>0</v>
      </c>
      <c r="I27" s="1" t="s">
        <v>497</v>
      </c>
    </row>
    <row r="28" spans="1:9" s="4" customFormat="1" ht="27" customHeight="1" x14ac:dyDescent="0.4">
      <c r="A28" s="4" t="s">
        <v>183</v>
      </c>
      <c r="E28" s="18"/>
      <c r="G28" s="21"/>
    </row>
    <row r="29" spans="1:9" x14ac:dyDescent="0.35">
      <c r="A29" s="1" t="s">
        <v>15</v>
      </c>
      <c r="G29" s="22"/>
    </row>
    <row r="30" spans="1:9" ht="27" customHeight="1" x14ac:dyDescent="0.35">
      <c r="A30" s="1" t="s">
        <v>16</v>
      </c>
      <c r="B30" s="26"/>
      <c r="C30" s="26"/>
      <c r="D30" s="26"/>
      <c r="E30" s="26"/>
      <c r="F30" s="26"/>
      <c r="G30" s="22">
        <f>COUNTIF(B30:F30,1)</f>
        <v>0</v>
      </c>
      <c r="H30" s="1">
        <f>COUNTIF(B30:F30,0)</f>
        <v>0</v>
      </c>
      <c r="I30" s="1" t="s">
        <v>497</v>
      </c>
    </row>
    <row r="31" spans="1:9" s="4" customFormat="1" ht="27" customHeight="1" x14ac:dyDescent="0.4">
      <c r="A31" s="4" t="s">
        <v>184</v>
      </c>
      <c r="E31" s="18"/>
      <c r="G31" s="21"/>
    </row>
    <row r="32" spans="1:9" x14ac:dyDescent="0.35">
      <c r="A32" s="1" t="s">
        <v>17</v>
      </c>
      <c r="G32" s="22"/>
    </row>
    <row r="33" spans="1:9" ht="27" customHeight="1" x14ac:dyDescent="0.35">
      <c r="A33" s="1" t="s">
        <v>18</v>
      </c>
      <c r="B33" s="26"/>
      <c r="C33" s="26"/>
      <c r="D33" s="26"/>
      <c r="E33" s="26"/>
      <c r="F33" s="26"/>
      <c r="G33" s="22">
        <f>COUNTIF(B33:F33,1)</f>
        <v>0</v>
      </c>
      <c r="H33" s="1">
        <f>COUNTIF(B33:F33,0)</f>
        <v>0</v>
      </c>
      <c r="I33" s="1" t="s">
        <v>497</v>
      </c>
    </row>
    <row r="34" spans="1:9" s="4" customFormat="1" ht="27" customHeight="1" x14ac:dyDescent="0.4">
      <c r="A34" s="4" t="s">
        <v>113</v>
      </c>
      <c r="E34" s="18"/>
      <c r="G34" s="21"/>
    </row>
    <row r="35" spans="1:9" x14ac:dyDescent="0.35">
      <c r="A35" s="1" t="s">
        <v>145</v>
      </c>
      <c r="G35" s="22"/>
    </row>
    <row r="36" spans="1:9" ht="27" customHeight="1" x14ac:dyDescent="0.35">
      <c r="A36" s="1" t="s">
        <v>146</v>
      </c>
      <c r="B36" s="26"/>
      <c r="C36" s="26"/>
      <c r="D36" s="26"/>
      <c r="E36" s="26"/>
      <c r="F36" s="26"/>
      <c r="G36" s="22">
        <f>COUNTIF(B36:F36,1)</f>
        <v>0</v>
      </c>
      <c r="H36" s="1">
        <f>COUNTIF(B36:F36,0)</f>
        <v>0</v>
      </c>
      <c r="I36" s="1" t="s">
        <v>499</v>
      </c>
    </row>
    <row r="37" spans="1:9" s="4" customFormat="1" ht="27" customHeight="1" x14ac:dyDescent="0.4">
      <c r="A37" s="4" t="s">
        <v>125</v>
      </c>
      <c r="E37" s="18"/>
      <c r="G37" s="21"/>
    </row>
    <row r="38" spans="1:9" x14ac:dyDescent="0.35">
      <c r="A38" s="1" t="s">
        <v>147</v>
      </c>
      <c r="G38" s="22"/>
    </row>
    <row r="39" spans="1:9" ht="27" customHeight="1" x14ac:dyDescent="0.35">
      <c r="A39" s="1" t="s">
        <v>148</v>
      </c>
      <c r="B39" s="26"/>
      <c r="C39" s="26"/>
      <c r="D39" s="26"/>
      <c r="E39" s="26"/>
      <c r="F39" s="26"/>
      <c r="G39" s="22">
        <f>COUNTIF(B39:F39,1)</f>
        <v>0</v>
      </c>
      <c r="H39" s="1">
        <f>COUNTIF(B39:F39,0)</f>
        <v>0</v>
      </c>
      <c r="I39" s="1" t="s">
        <v>499</v>
      </c>
    </row>
    <row r="40" spans="1:9" s="4" customFormat="1" ht="27" customHeight="1" x14ac:dyDescent="0.4">
      <c r="A40" s="4" t="s">
        <v>185</v>
      </c>
      <c r="E40" s="18"/>
      <c r="G40" s="21"/>
    </row>
    <row r="41" spans="1:9" x14ac:dyDescent="0.35">
      <c r="A41" s="6" t="s">
        <v>19</v>
      </c>
      <c r="G41" s="22"/>
    </row>
    <row r="42" spans="1:9" ht="27" customHeight="1" x14ac:dyDescent="0.35">
      <c r="A42" s="1" t="s">
        <v>20</v>
      </c>
      <c r="B42" s="26"/>
      <c r="C42" s="26"/>
      <c r="D42" s="26"/>
      <c r="E42" s="26"/>
      <c r="F42" s="26"/>
      <c r="G42" s="22">
        <f>COUNTIF(B42:F42,1)</f>
        <v>0</v>
      </c>
      <c r="H42" s="1">
        <f>COUNTIF(B42:F42,0)</f>
        <v>0</v>
      </c>
      <c r="I42" s="1" t="s">
        <v>497</v>
      </c>
    </row>
    <row r="43" spans="1:9" s="4" customFormat="1" ht="27" customHeight="1" x14ac:dyDescent="0.4">
      <c r="A43" s="4" t="s">
        <v>186</v>
      </c>
      <c r="E43" s="18"/>
      <c r="G43" s="21"/>
    </row>
    <row r="44" spans="1:9" x14ac:dyDescent="0.35">
      <c r="A44" s="1" t="s">
        <v>21</v>
      </c>
      <c r="G44" s="22"/>
    </row>
    <row r="45" spans="1:9" ht="27" customHeight="1" x14ac:dyDescent="0.35">
      <c r="A45" s="1" t="s">
        <v>22</v>
      </c>
      <c r="B45" s="26"/>
      <c r="C45" s="26"/>
      <c r="D45" s="26"/>
      <c r="E45" s="26"/>
      <c r="F45" s="26"/>
      <c r="G45" s="22">
        <f>COUNTIF(B45:F45,1)</f>
        <v>0</v>
      </c>
      <c r="H45" s="1">
        <f>COUNTIF(B45:F45,0)</f>
        <v>0</v>
      </c>
      <c r="I45" s="1" t="s">
        <v>497</v>
      </c>
    </row>
    <row r="46" spans="1:9" s="4" customFormat="1" ht="27" customHeight="1" x14ac:dyDescent="0.4">
      <c r="A46" s="4" t="s">
        <v>187</v>
      </c>
      <c r="E46" s="18"/>
      <c r="G46" s="21"/>
    </row>
    <row r="47" spans="1:9" x14ac:dyDescent="0.35">
      <c r="A47" s="6" t="s">
        <v>23</v>
      </c>
      <c r="G47" s="22"/>
    </row>
    <row r="48" spans="1:9" ht="27" customHeight="1" x14ac:dyDescent="0.35">
      <c r="A48" s="1" t="s">
        <v>24</v>
      </c>
      <c r="B48" s="26"/>
      <c r="C48" s="26"/>
      <c r="D48" s="26"/>
      <c r="E48" s="26"/>
      <c r="F48" s="26"/>
      <c r="G48" s="22">
        <f>COUNTIF(B48:F48,1)</f>
        <v>0</v>
      </c>
      <c r="H48" s="1">
        <f>COUNTIF(B48:F48,0)</f>
        <v>0</v>
      </c>
      <c r="I48" s="1" t="s">
        <v>496</v>
      </c>
    </row>
    <row r="49" spans="1:9" s="4" customFormat="1" ht="27" customHeight="1" x14ac:dyDescent="0.4">
      <c r="A49" s="4" t="s">
        <v>188</v>
      </c>
      <c r="E49" s="18"/>
      <c r="G49" s="21"/>
    </row>
    <row r="50" spans="1:9" x14ac:dyDescent="0.35">
      <c r="A50" s="1" t="s">
        <v>25</v>
      </c>
      <c r="G50" s="22"/>
    </row>
    <row r="51" spans="1:9" ht="27" customHeight="1" x14ac:dyDescent="0.35">
      <c r="A51" s="1" t="s">
        <v>26</v>
      </c>
      <c r="B51" s="26"/>
      <c r="C51" s="26"/>
      <c r="D51" s="26"/>
      <c r="E51" s="26"/>
      <c r="F51" s="26"/>
      <c r="G51" s="22">
        <f>COUNTIF(B51:F51,1)</f>
        <v>0</v>
      </c>
      <c r="H51" s="1">
        <f>COUNTIF(B51:F51,0)</f>
        <v>0</v>
      </c>
      <c r="I51" s="1" t="s">
        <v>496</v>
      </c>
    </row>
    <row r="52" spans="1:9" s="4" customFormat="1" ht="27" customHeight="1" x14ac:dyDescent="0.4">
      <c r="A52" s="4" t="s">
        <v>189</v>
      </c>
      <c r="E52" s="18"/>
      <c r="G52" s="21"/>
    </row>
    <row r="53" spans="1:9" x14ac:dyDescent="0.35">
      <c r="A53" s="1" t="s">
        <v>27</v>
      </c>
      <c r="G53" s="22"/>
    </row>
    <row r="54" spans="1:9" ht="27" customHeight="1" x14ac:dyDescent="0.35">
      <c r="A54" s="1" t="s">
        <v>28</v>
      </c>
      <c r="B54" s="26"/>
      <c r="C54" s="26"/>
      <c r="D54" s="26"/>
      <c r="E54" s="26"/>
      <c r="F54" s="26"/>
      <c r="G54" s="22">
        <f>COUNTIF(B54:F54,1)</f>
        <v>0</v>
      </c>
      <c r="H54" s="1">
        <f>COUNTIF(B54:F54,0)</f>
        <v>0</v>
      </c>
      <c r="I54" s="1" t="s">
        <v>496</v>
      </c>
    </row>
    <row r="55" spans="1:9" s="4" customFormat="1" ht="27" customHeight="1" x14ac:dyDescent="0.4">
      <c r="A55" s="4" t="s">
        <v>128</v>
      </c>
      <c r="E55" s="18"/>
      <c r="G55" s="21"/>
    </row>
    <row r="56" spans="1:9" x14ac:dyDescent="0.35">
      <c r="A56" s="1" t="s">
        <v>149</v>
      </c>
      <c r="G56" s="22"/>
    </row>
    <row r="57" spans="1:9" ht="27" customHeight="1" x14ac:dyDescent="0.35">
      <c r="A57" s="1" t="s">
        <v>150</v>
      </c>
      <c r="B57" s="26"/>
      <c r="C57" s="26"/>
      <c r="D57" s="26"/>
      <c r="E57" s="26"/>
      <c r="F57" s="26"/>
      <c r="G57" s="22">
        <f>COUNTIF(B57:F57,1)</f>
        <v>0</v>
      </c>
      <c r="H57" s="1">
        <f>COUNTIF(B57:F57,0)</f>
        <v>0</v>
      </c>
      <c r="I57" s="1" t="s">
        <v>499</v>
      </c>
    </row>
    <row r="58" spans="1:9" s="4" customFormat="1" ht="27" customHeight="1" x14ac:dyDescent="0.4">
      <c r="A58" s="4" t="s">
        <v>190</v>
      </c>
      <c r="E58" s="18"/>
      <c r="G58" s="21"/>
    </row>
    <row r="59" spans="1:9" x14ac:dyDescent="0.35">
      <c r="A59" s="6" t="s">
        <v>151</v>
      </c>
      <c r="G59" s="22"/>
    </row>
    <row r="60" spans="1:9" ht="27" customHeight="1" x14ac:dyDescent="0.35">
      <c r="A60" s="1" t="s">
        <v>152</v>
      </c>
      <c r="B60" s="26"/>
      <c r="C60" s="26"/>
      <c r="D60" s="26"/>
      <c r="E60" s="26"/>
      <c r="F60" s="26"/>
      <c r="G60" s="22">
        <f>COUNTIF(B60:F60,1)</f>
        <v>0</v>
      </c>
      <c r="H60" s="1">
        <f>COUNTIF(B60:F60,0)</f>
        <v>0</v>
      </c>
      <c r="I60" s="1" t="s">
        <v>499</v>
      </c>
    </row>
    <row r="61" spans="1:9" s="4" customFormat="1" ht="27" customHeight="1" x14ac:dyDescent="0.4">
      <c r="A61" s="4" t="s">
        <v>130</v>
      </c>
      <c r="E61" s="18"/>
      <c r="G61" s="21"/>
    </row>
    <row r="62" spans="1:9" x14ac:dyDescent="0.35">
      <c r="A62" s="1" t="s">
        <v>153</v>
      </c>
      <c r="G62" s="22"/>
    </row>
    <row r="63" spans="1:9" ht="27" customHeight="1" x14ac:dyDescent="0.35">
      <c r="A63" s="1" t="s">
        <v>154</v>
      </c>
      <c r="B63" s="26"/>
      <c r="C63" s="26"/>
      <c r="D63" s="26"/>
      <c r="E63" s="26"/>
      <c r="F63" s="26"/>
      <c r="G63" s="22">
        <f>COUNTIF(B63:F63,1)</f>
        <v>0</v>
      </c>
      <c r="H63" s="1">
        <f>COUNTIF(B63:F63,0)</f>
        <v>0</v>
      </c>
      <c r="I63" s="1" t="s">
        <v>499</v>
      </c>
    </row>
    <row r="64" spans="1:9" s="4" customFormat="1" ht="27" customHeight="1" x14ac:dyDescent="0.4">
      <c r="A64" s="78" t="s">
        <v>131</v>
      </c>
      <c r="B64" s="78"/>
      <c r="E64" s="18"/>
      <c r="G64" s="21"/>
    </row>
    <row r="65" spans="1:9" x14ac:dyDescent="0.35">
      <c r="A65" s="1" t="s">
        <v>155</v>
      </c>
      <c r="G65" s="22"/>
    </row>
    <row r="66" spans="1:9" ht="27" customHeight="1" x14ac:dyDescent="0.35">
      <c r="A66" s="1" t="s">
        <v>156</v>
      </c>
      <c r="B66" s="26"/>
      <c r="C66" s="26"/>
      <c r="D66" s="26"/>
      <c r="E66" s="26"/>
      <c r="F66" s="26"/>
      <c r="G66" s="22">
        <f>COUNTIF(B66:F66,1)</f>
        <v>0</v>
      </c>
      <c r="H66" s="1">
        <f>COUNTIF(B66:F66,0)</f>
        <v>0</v>
      </c>
      <c r="I66" s="1" t="s">
        <v>499</v>
      </c>
    </row>
    <row r="67" spans="1:9" s="4" customFormat="1" ht="27" customHeight="1" x14ac:dyDescent="0.4">
      <c r="A67" s="4" t="s">
        <v>169</v>
      </c>
      <c r="E67" s="18"/>
      <c r="G67" s="21"/>
    </row>
    <row r="68" spans="1:9" x14ac:dyDescent="0.35">
      <c r="A68" s="6" t="s">
        <v>29</v>
      </c>
      <c r="G68" s="22"/>
    </row>
    <row r="69" spans="1:9" ht="27" customHeight="1" x14ac:dyDescent="0.35">
      <c r="A69" s="1" t="s">
        <v>30</v>
      </c>
      <c r="B69" s="26"/>
      <c r="C69" s="26"/>
      <c r="D69" s="26"/>
      <c r="E69" s="26"/>
      <c r="F69" s="26"/>
      <c r="G69" s="22">
        <f>COUNTIF(B69:F69,1)</f>
        <v>0</v>
      </c>
      <c r="H69" s="1">
        <f>COUNTIF(B69:F69,0)</f>
        <v>0</v>
      </c>
      <c r="I69" s="1" t="s">
        <v>497</v>
      </c>
    </row>
    <row r="70" spans="1:9" s="4" customFormat="1" ht="27" customHeight="1" x14ac:dyDescent="0.4">
      <c r="A70" s="4" t="s">
        <v>191</v>
      </c>
      <c r="E70" s="18"/>
      <c r="G70" s="21"/>
    </row>
    <row r="71" spans="1:9" x14ac:dyDescent="0.35">
      <c r="A71" s="1" t="s">
        <v>31</v>
      </c>
      <c r="G71" s="22"/>
    </row>
    <row r="72" spans="1:9" ht="27" customHeight="1" x14ac:dyDescent="0.35">
      <c r="A72" s="1" t="s">
        <v>32</v>
      </c>
      <c r="B72" s="26"/>
      <c r="C72" s="26"/>
      <c r="D72" s="26"/>
      <c r="E72" s="26"/>
      <c r="F72" s="26"/>
      <c r="G72" s="22">
        <f>COUNTIF(B72:F72,1)</f>
        <v>0</v>
      </c>
      <c r="H72" s="1">
        <f>COUNTIF(B72:F72,0)</f>
        <v>0</v>
      </c>
      <c r="I72" s="1" t="s">
        <v>497</v>
      </c>
    </row>
    <row r="73" spans="1:9" s="4" customFormat="1" ht="27" customHeight="1" x14ac:dyDescent="0.4">
      <c r="A73" s="17" t="s">
        <v>135</v>
      </c>
      <c r="B73" s="17"/>
      <c r="E73" s="18"/>
      <c r="G73" s="21"/>
    </row>
    <row r="74" spans="1:9" x14ac:dyDescent="0.35">
      <c r="A74" s="1" t="s">
        <v>157</v>
      </c>
      <c r="G74" s="22"/>
    </row>
    <row r="75" spans="1:9" ht="27" customHeight="1" x14ac:dyDescent="0.35">
      <c r="A75" s="1" t="s">
        <v>158</v>
      </c>
      <c r="B75" s="26"/>
      <c r="C75" s="26"/>
      <c r="D75" s="26"/>
      <c r="E75" s="26"/>
      <c r="F75" s="26"/>
      <c r="G75" s="22">
        <f>COUNTIF(B75:F75,1)</f>
        <v>0</v>
      </c>
      <c r="H75" s="1">
        <f>COUNTIF(B75:F75,0)</f>
        <v>0</v>
      </c>
      <c r="I75" s="1" t="s">
        <v>500</v>
      </c>
    </row>
    <row r="76" spans="1:9" s="4" customFormat="1" ht="27" customHeight="1" x14ac:dyDescent="0.4">
      <c r="A76" s="4" t="s">
        <v>192</v>
      </c>
      <c r="E76" s="18"/>
      <c r="G76" s="21"/>
    </row>
    <row r="77" spans="1:9" x14ac:dyDescent="0.35">
      <c r="A77" s="6" t="s">
        <v>33</v>
      </c>
      <c r="C77" s="13"/>
      <c r="D77" s="13"/>
      <c r="F77" s="13"/>
      <c r="G77" s="22"/>
    </row>
    <row r="78" spans="1:9" ht="27" customHeight="1" x14ac:dyDescent="0.35">
      <c r="A78" s="1" t="s">
        <v>34</v>
      </c>
      <c r="B78" s="26"/>
      <c r="C78" s="26"/>
      <c r="D78" s="26"/>
      <c r="E78" s="26"/>
      <c r="F78" s="26"/>
      <c r="G78" s="22">
        <f>COUNTIF(B78:F78,1)</f>
        <v>0</v>
      </c>
      <c r="H78" s="1">
        <f>COUNTIF(B78:F78,0)</f>
        <v>0</v>
      </c>
      <c r="I78" s="1" t="s">
        <v>497</v>
      </c>
    </row>
    <row r="79" spans="1:9" s="4" customFormat="1" ht="27" customHeight="1" x14ac:dyDescent="0.4">
      <c r="A79" s="4" t="s">
        <v>450</v>
      </c>
      <c r="E79" s="18"/>
      <c r="G79" s="21"/>
    </row>
    <row r="80" spans="1:9" x14ac:dyDescent="0.35">
      <c r="A80" s="1" t="s">
        <v>35</v>
      </c>
      <c r="G80" s="22"/>
    </row>
    <row r="81" spans="1:9" ht="27" customHeight="1" x14ac:dyDescent="0.35">
      <c r="A81" s="1" t="s">
        <v>36</v>
      </c>
      <c r="B81" s="26"/>
      <c r="C81" s="26"/>
      <c r="D81" s="26"/>
      <c r="E81" s="26"/>
      <c r="F81" s="26"/>
      <c r="G81" s="22">
        <f>COUNTIF(B81:F81,1)</f>
        <v>0</v>
      </c>
      <c r="H81" s="1">
        <f>COUNTIF(B81:F81,0)</f>
        <v>0</v>
      </c>
      <c r="I81" s="1" t="s">
        <v>497</v>
      </c>
    </row>
    <row r="82" spans="1:9" s="4" customFormat="1" ht="27" customHeight="1" x14ac:dyDescent="0.4">
      <c r="A82" s="78" t="s">
        <v>451</v>
      </c>
      <c r="B82" s="79"/>
      <c r="E82" s="18"/>
      <c r="G82" s="21"/>
    </row>
    <row r="83" spans="1:9" ht="18.75" customHeight="1" x14ac:dyDescent="0.35">
      <c r="A83" s="1" t="s">
        <v>37</v>
      </c>
      <c r="G83" s="22"/>
    </row>
    <row r="84" spans="1:9" ht="27" customHeight="1" x14ac:dyDescent="0.35">
      <c r="A84" s="1" t="s">
        <v>38</v>
      </c>
      <c r="B84" s="26"/>
      <c r="C84" s="26"/>
      <c r="D84" s="26"/>
      <c r="E84" s="26"/>
      <c r="F84" s="26"/>
      <c r="G84" s="22">
        <f>COUNTIF(B84:F84,1)</f>
        <v>0</v>
      </c>
      <c r="H84" s="1">
        <f>COUNTIF(B84:F84,0)</f>
        <v>0</v>
      </c>
      <c r="I84" s="1" t="s">
        <v>497</v>
      </c>
    </row>
    <row r="85" spans="1:9" s="4" customFormat="1" ht="27" customHeight="1" x14ac:dyDescent="0.4">
      <c r="A85" s="4" t="s">
        <v>193</v>
      </c>
      <c r="E85" s="18"/>
      <c r="G85" s="21"/>
    </row>
    <row r="86" spans="1:9" x14ac:dyDescent="0.35">
      <c r="A86" s="1" t="s">
        <v>39</v>
      </c>
      <c r="G86" s="22"/>
    </row>
    <row r="87" spans="1:9" ht="27" customHeight="1" x14ac:dyDescent="0.35">
      <c r="A87" s="1" t="s">
        <v>40</v>
      </c>
      <c r="B87" s="26"/>
      <c r="C87" s="26"/>
      <c r="D87" s="26"/>
      <c r="E87" s="26"/>
      <c r="F87" s="26"/>
      <c r="G87" s="22">
        <f>COUNTIF(B87:F87,1)</f>
        <v>0</v>
      </c>
      <c r="H87" s="1">
        <f>COUNTIF(B87:F87,0)</f>
        <v>0</v>
      </c>
      <c r="I87" s="1" t="s">
        <v>497</v>
      </c>
    </row>
    <row r="88" spans="1:9" s="4" customFormat="1" ht="27" customHeight="1" x14ac:dyDescent="0.4">
      <c r="A88" s="4" t="s">
        <v>194</v>
      </c>
      <c r="E88" s="18"/>
      <c r="G88" s="21"/>
    </row>
    <row r="89" spans="1:9" x14ac:dyDescent="0.35">
      <c r="A89" s="1" t="s">
        <v>41</v>
      </c>
      <c r="G89" s="22"/>
    </row>
    <row r="90" spans="1:9" ht="27" customHeight="1" x14ac:dyDescent="0.35">
      <c r="A90" s="1" t="s">
        <v>42</v>
      </c>
      <c r="B90" s="26"/>
      <c r="C90" s="26"/>
      <c r="D90" s="26"/>
      <c r="E90" s="26"/>
      <c r="F90" s="26"/>
      <c r="G90" s="22">
        <f>COUNTIF(B90:F90,1)</f>
        <v>0</v>
      </c>
      <c r="H90" s="1">
        <f>COUNTIF(B90:F90,0)</f>
        <v>0</v>
      </c>
      <c r="I90" s="1" t="s">
        <v>497</v>
      </c>
    </row>
    <row r="91" spans="1:9" s="4" customFormat="1" ht="27" customHeight="1" x14ac:dyDescent="0.4">
      <c r="A91" s="4" t="s">
        <v>195</v>
      </c>
      <c r="E91" s="18"/>
      <c r="G91" s="21"/>
    </row>
    <row r="92" spans="1:9" x14ac:dyDescent="0.35">
      <c r="A92" s="1" t="s">
        <v>43</v>
      </c>
      <c r="G92" s="22"/>
    </row>
    <row r="93" spans="1:9" ht="27" customHeight="1" x14ac:dyDescent="0.35">
      <c r="A93" s="1" t="s">
        <v>44</v>
      </c>
      <c r="B93" s="26"/>
      <c r="C93" s="26"/>
      <c r="D93" s="26"/>
      <c r="E93" s="26"/>
      <c r="F93" s="26"/>
      <c r="G93" s="22">
        <f>COUNTIF(B93:F93,1)</f>
        <v>0</v>
      </c>
      <c r="H93" s="1">
        <f>COUNTIF(B93:F93,0)</f>
        <v>0</v>
      </c>
      <c r="I93" s="1" t="s">
        <v>497</v>
      </c>
    </row>
    <row r="94" spans="1:9" s="4" customFormat="1" ht="27" customHeight="1" x14ac:dyDescent="0.4">
      <c r="A94" s="78" t="s">
        <v>196</v>
      </c>
      <c r="B94" s="78"/>
      <c r="E94" s="18"/>
      <c r="G94" s="21"/>
    </row>
    <row r="95" spans="1:9" x14ac:dyDescent="0.35">
      <c r="A95" s="1" t="s">
        <v>171</v>
      </c>
      <c r="G95" s="22"/>
    </row>
    <row r="96" spans="1:9" x14ac:dyDescent="0.35">
      <c r="A96" s="1" t="s">
        <v>172</v>
      </c>
      <c r="G96" s="22"/>
    </row>
    <row r="97" spans="1:9" x14ac:dyDescent="0.35">
      <c r="A97" s="1" t="s">
        <v>45</v>
      </c>
      <c r="G97" s="22"/>
    </row>
    <row r="98" spans="1:9" ht="27" customHeight="1" x14ac:dyDescent="0.35">
      <c r="A98" s="1" t="s">
        <v>46</v>
      </c>
      <c r="B98" s="1" t="e">
        <f t="shared" ref="B98" si="1">IFERROR(B96/B95,NA())</f>
        <v>#N/A</v>
      </c>
      <c r="C98" s="1" t="e">
        <f t="shared" ref="C98" si="2">IFERROR(C96/C95,NA())</f>
        <v>#N/A</v>
      </c>
      <c r="D98" s="1" t="e">
        <f t="shared" ref="D98:F98" si="3">IFERROR(D96/D95,NA())</f>
        <v>#N/A</v>
      </c>
      <c r="E98" s="19" t="e">
        <f t="shared" si="3"/>
        <v>#N/A</v>
      </c>
      <c r="F98" s="1" t="e">
        <f t="shared" si="3"/>
        <v>#N/A</v>
      </c>
      <c r="G98" s="22">
        <f>COUNTIF(B98:F98,1)</f>
        <v>0</v>
      </c>
      <c r="H98" s="1">
        <f>COUNTIF(B98:F98,0)</f>
        <v>0</v>
      </c>
      <c r="I98" s="1" t="s">
        <v>497</v>
      </c>
    </row>
    <row r="99" spans="1:9" s="4" customFormat="1" ht="27" customHeight="1" x14ac:dyDescent="0.4">
      <c r="A99" s="4" t="s">
        <v>181</v>
      </c>
      <c r="E99" s="18"/>
      <c r="G99" s="21"/>
    </row>
    <row r="100" spans="1:9" x14ac:dyDescent="0.35">
      <c r="A100" s="1" t="s">
        <v>47</v>
      </c>
      <c r="G100" s="22"/>
    </row>
    <row r="101" spans="1:9" ht="27" customHeight="1" x14ac:dyDescent="0.35">
      <c r="A101" s="1" t="s">
        <v>48</v>
      </c>
      <c r="B101" s="26"/>
      <c r="C101" s="26"/>
      <c r="D101" s="26"/>
      <c r="E101" s="26"/>
      <c r="F101" s="26"/>
      <c r="G101" s="22">
        <f>COUNTIF(B101:F101,1)</f>
        <v>0</v>
      </c>
      <c r="H101" s="1">
        <f>COUNTIF(B101:F101,0)</f>
        <v>0</v>
      </c>
      <c r="I101" s="1" t="s">
        <v>496</v>
      </c>
    </row>
    <row r="102" spans="1:9" s="4" customFormat="1" ht="27" customHeight="1" x14ac:dyDescent="0.4">
      <c r="A102" s="4" t="s">
        <v>458</v>
      </c>
      <c r="E102" s="18"/>
      <c r="G102" s="21"/>
    </row>
    <row r="103" spans="1:9" x14ac:dyDescent="0.35">
      <c r="A103" s="1" t="s">
        <v>179</v>
      </c>
      <c r="G103" s="22"/>
    </row>
    <row r="104" spans="1:9" x14ac:dyDescent="0.35">
      <c r="A104" s="1" t="s">
        <v>180</v>
      </c>
      <c r="G104" s="22"/>
    </row>
    <row r="105" spans="1:9" x14ac:dyDescent="0.35">
      <c r="A105" s="1" t="s">
        <v>49</v>
      </c>
      <c r="G105" s="22"/>
    </row>
    <row r="106" spans="1:9" ht="27" customHeight="1" x14ac:dyDescent="0.35">
      <c r="A106" s="1" t="s">
        <v>50</v>
      </c>
      <c r="B106" s="1" t="e">
        <f t="shared" ref="B106" si="4">IFERROR(B104/B103,NA())</f>
        <v>#N/A</v>
      </c>
      <c r="C106" s="1" t="e">
        <f t="shared" ref="C106" si="5">IFERROR(C104/C103,NA())</f>
        <v>#N/A</v>
      </c>
      <c r="D106" s="1" t="e">
        <f t="shared" ref="D106:F106" si="6">IFERROR(D104/D103,NA())</f>
        <v>#N/A</v>
      </c>
      <c r="E106" s="19" t="e">
        <f t="shared" si="6"/>
        <v>#N/A</v>
      </c>
      <c r="F106" s="1" t="e">
        <f t="shared" si="6"/>
        <v>#N/A</v>
      </c>
      <c r="G106" s="22">
        <f>COUNTIF(B106:F106,1)</f>
        <v>0</v>
      </c>
      <c r="H106" s="1">
        <f>COUNTIF(B106:F106,0)</f>
        <v>0</v>
      </c>
      <c r="I106" s="1" t="s">
        <v>496</v>
      </c>
    </row>
    <row r="107" spans="1:9" s="4" customFormat="1" ht="27" customHeight="1" x14ac:dyDescent="0.4">
      <c r="A107" s="4" t="s">
        <v>178</v>
      </c>
      <c r="E107" s="18"/>
      <c r="G107" s="21"/>
    </row>
    <row r="108" spans="1:9" x14ac:dyDescent="0.35">
      <c r="A108" s="1" t="s">
        <v>51</v>
      </c>
      <c r="G108" s="22"/>
    </row>
    <row r="109" spans="1:9" ht="27" customHeight="1" x14ac:dyDescent="0.35">
      <c r="A109" s="1" t="s">
        <v>52</v>
      </c>
      <c r="B109" s="26"/>
      <c r="C109" s="26"/>
      <c r="D109" s="26"/>
      <c r="E109" s="26"/>
      <c r="F109" s="26"/>
      <c r="G109" s="22">
        <f>COUNTIF(B109:F109,1)</f>
        <v>0</v>
      </c>
      <c r="H109" s="1">
        <f>COUNTIF(B109:F109,0)</f>
        <v>0</v>
      </c>
      <c r="I109" s="1" t="s">
        <v>496</v>
      </c>
    </row>
    <row r="110" spans="1:9" s="4" customFormat="1" ht="27" customHeight="1" x14ac:dyDescent="0.4">
      <c r="A110" s="4" t="s">
        <v>137</v>
      </c>
      <c r="E110" s="18"/>
      <c r="G110" s="21"/>
    </row>
    <row r="111" spans="1:9" ht="18" x14ac:dyDescent="0.35">
      <c r="A111" s="1" t="s">
        <v>159</v>
      </c>
      <c r="B111" s="7"/>
      <c r="C111" s="7"/>
      <c r="D111" s="7"/>
      <c r="E111" s="7"/>
      <c r="F111" s="7"/>
      <c r="G111" s="22"/>
    </row>
    <row r="112" spans="1:9" ht="27" customHeight="1" x14ac:dyDescent="0.35">
      <c r="A112" s="1" t="s">
        <v>160</v>
      </c>
      <c r="B112" s="26"/>
      <c r="C112" s="26"/>
      <c r="D112" s="26"/>
      <c r="E112" s="26"/>
      <c r="F112" s="26"/>
      <c r="G112" s="22">
        <f>COUNTIF(B112:F112,1)</f>
        <v>0</v>
      </c>
      <c r="H112" s="1">
        <f>COUNTIF(B112:F112,0)</f>
        <v>0</v>
      </c>
      <c r="I112" s="1" t="s">
        <v>500</v>
      </c>
    </row>
    <row r="113" spans="1:9" s="4" customFormat="1" ht="27" customHeight="1" x14ac:dyDescent="0.4">
      <c r="A113" s="4" t="s">
        <v>463</v>
      </c>
      <c r="E113" s="18"/>
      <c r="G113" s="21"/>
    </row>
    <row r="114" spans="1:9" ht="18" x14ac:dyDescent="0.35">
      <c r="A114" s="1" t="s">
        <v>161</v>
      </c>
      <c r="B114" s="7"/>
      <c r="C114" s="7"/>
      <c r="D114" s="7"/>
      <c r="E114" s="7"/>
      <c r="F114" s="7"/>
      <c r="G114" s="22"/>
    </row>
    <row r="115" spans="1:9" ht="27" customHeight="1" x14ac:dyDescent="0.35">
      <c r="A115" s="1" t="s">
        <v>162</v>
      </c>
      <c r="B115" s="26"/>
      <c r="C115" s="26"/>
      <c r="D115" s="26"/>
      <c r="E115" s="26"/>
      <c r="F115" s="26"/>
      <c r="G115" s="22">
        <f>COUNTIF(B115:F115,1)</f>
        <v>0</v>
      </c>
      <c r="H115" s="1">
        <f>COUNTIF(B115:F115,0)</f>
        <v>0</v>
      </c>
      <c r="I115" s="1" t="s">
        <v>500</v>
      </c>
    </row>
    <row r="116" spans="1:9" s="4" customFormat="1" ht="27" customHeight="1" x14ac:dyDescent="0.4">
      <c r="A116" s="4" t="s">
        <v>210</v>
      </c>
      <c r="E116" s="18"/>
      <c r="G116" s="21"/>
    </row>
    <row r="117" spans="1:9" x14ac:dyDescent="0.35">
      <c r="A117" s="1" t="s">
        <v>163</v>
      </c>
      <c r="G117" s="22"/>
    </row>
    <row r="118" spans="1:9" ht="27" customHeight="1" x14ac:dyDescent="0.35">
      <c r="A118" s="1" t="s">
        <v>164</v>
      </c>
      <c r="B118" s="26"/>
      <c r="C118" s="26"/>
      <c r="D118" s="26"/>
      <c r="E118" s="26"/>
      <c r="F118" s="26"/>
      <c r="G118" s="22">
        <f>COUNTIF(B118:F118,1)</f>
        <v>0</v>
      </c>
      <c r="H118" s="1">
        <f>COUNTIF(B118:F118,0)</f>
        <v>0</v>
      </c>
      <c r="I118" s="1" t="s">
        <v>500</v>
      </c>
    </row>
    <row r="119" spans="1:9" s="4" customFormat="1" ht="27" customHeight="1" x14ac:dyDescent="0.4">
      <c r="A119" s="4" t="s">
        <v>140</v>
      </c>
      <c r="E119" s="18"/>
      <c r="G119" s="21"/>
    </row>
    <row r="120" spans="1:9" ht="18" x14ac:dyDescent="0.35">
      <c r="A120" s="1" t="s">
        <v>165</v>
      </c>
      <c r="B120" s="7"/>
      <c r="C120" s="7"/>
      <c r="D120" s="7"/>
      <c r="E120" s="7"/>
      <c r="F120" s="7"/>
      <c r="G120" s="22"/>
    </row>
    <row r="121" spans="1:9" ht="27" customHeight="1" x14ac:dyDescent="0.35">
      <c r="A121" s="1" t="s">
        <v>166</v>
      </c>
      <c r="B121" s="26"/>
      <c r="C121" s="26"/>
      <c r="D121" s="26"/>
      <c r="E121" s="26"/>
      <c r="F121" s="26"/>
      <c r="G121" s="22">
        <f>COUNTIF(B121:F121,1)</f>
        <v>0</v>
      </c>
      <c r="H121" s="1">
        <f>COUNTIF(B121:F121,0)</f>
        <v>0</v>
      </c>
      <c r="I121" s="1" t="s">
        <v>500</v>
      </c>
    </row>
    <row r="122" spans="1:9" s="4" customFormat="1" ht="27" customHeight="1" x14ac:dyDescent="0.4">
      <c r="A122" s="4" t="s">
        <v>467</v>
      </c>
      <c r="E122" s="18"/>
      <c r="G122" s="21"/>
    </row>
    <row r="123" spans="1:9" x14ac:dyDescent="0.35">
      <c r="A123" s="1" t="s">
        <v>53</v>
      </c>
      <c r="G123" s="22"/>
    </row>
    <row r="124" spans="1:9" ht="27" customHeight="1" x14ac:dyDescent="0.35">
      <c r="A124" s="1" t="s">
        <v>54</v>
      </c>
      <c r="B124" s="26"/>
      <c r="C124" s="26"/>
      <c r="D124" s="26"/>
      <c r="E124" s="26"/>
      <c r="F124" s="26"/>
      <c r="G124" s="22">
        <f>COUNTIF(B124:F124,1)</f>
        <v>0</v>
      </c>
      <c r="H124" s="1">
        <f>COUNTIF(B124:F124,0)</f>
        <v>0</v>
      </c>
      <c r="I124" s="1" t="s">
        <v>497</v>
      </c>
    </row>
    <row r="125" spans="1:9" s="4" customFormat="1" ht="27" customHeight="1" x14ac:dyDescent="0.4">
      <c r="A125" s="24" t="s">
        <v>469</v>
      </c>
      <c r="B125" s="24"/>
      <c r="E125" s="18"/>
      <c r="G125" s="21"/>
    </row>
    <row r="126" spans="1:9" x14ac:dyDescent="0.35">
      <c r="A126" s="1" t="s">
        <v>55</v>
      </c>
      <c r="G126" s="22"/>
    </row>
    <row r="127" spans="1:9" ht="27" customHeight="1" x14ac:dyDescent="0.35">
      <c r="A127" s="1" t="s">
        <v>56</v>
      </c>
      <c r="B127" s="26"/>
      <c r="C127" s="26"/>
      <c r="D127" s="26"/>
      <c r="E127" s="26"/>
      <c r="F127" s="26"/>
      <c r="G127" s="22">
        <f>COUNTIF(B127:F127,1)</f>
        <v>0</v>
      </c>
      <c r="H127" s="1">
        <f>COUNTIF(B127:F127,0)</f>
        <v>0</v>
      </c>
      <c r="I127" s="1" t="s">
        <v>496</v>
      </c>
    </row>
    <row r="128" spans="1:9" s="4" customFormat="1" ht="27" customHeight="1" x14ac:dyDescent="0.4">
      <c r="A128" s="4" t="s">
        <v>470</v>
      </c>
      <c r="E128" s="18"/>
      <c r="G128" s="21"/>
    </row>
    <row r="129" spans="1:9" x14ac:dyDescent="0.35">
      <c r="A129" s="1" t="s">
        <v>76</v>
      </c>
      <c r="G129" s="22"/>
    </row>
    <row r="130" spans="1:9" ht="27" customHeight="1" x14ac:dyDescent="0.35">
      <c r="A130" s="1" t="s">
        <v>77</v>
      </c>
      <c r="B130" s="26"/>
      <c r="C130" s="26"/>
      <c r="D130" s="26"/>
      <c r="E130" s="26"/>
      <c r="F130" s="26"/>
      <c r="G130" s="22">
        <f>COUNTIF(B130:F130,1)</f>
        <v>0</v>
      </c>
      <c r="H130" s="1">
        <f>COUNTIF(B130:F130,0)</f>
        <v>0</v>
      </c>
      <c r="I130" s="1" t="s">
        <v>497</v>
      </c>
    </row>
    <row r="131" spans="1:9" s="4" customFormat="1" ht="27" customHeight="1" x14ac:dyDescent="0.4">
      <c r="A131" s="4" t="s">
        <v>471</v>
      </c>
      <c r="E131" s="18"/>
      <c r="G131" s="21"/>
    </row>
    <row r="132" spans="1:9" x14ac:dyDescent="0.35">
      <c r="A132" s="1" t="s">
        <v>57</v>
      </c>
      <c r="G132" s="22"/>
    </row>
    <row r="133" spans="1:9" ht="27" customHeight="1" x14ac:dyDescent="0.35">
      <c r="A133" s="1" t="s">
        <v>58</v>
      </c>
      <c r="B133" s="26"/>
      <c r="C133" s="26"/>
      <c r="D133" s="26"/>
      <c r="E133" s="26"/>
      <c r="F133" s="26"/>
      <c r="G133" s="22">
        <f>COUNTIF(B133:F133,1)</f>
        <v>0</v>
      </c>
      <c r="H133" s="1">
        <f>COUNTIF(B133:F133,0)</f>
        <v>0</v>
      </c>
      <c r="I133" s="1" t="s">
        <v>497</v>
      </c>
    </row>
    <row r="134" spans="1:9" s="4" customFormat="1" ht="27" customHeight="1" x14ac:dyDescent="0.4">
      <c r="A134" s="4" t="s">
        <v>177</v>
      </c>
      <c r="E134" s="18"/>
      <c r="G134" s="21"/>
    </row>
    <row r="135" spans="1:9" x14ac:dyDescent="0.35">
      <c r="A135" s="1" t="s">
        <v>59</v>
      </c>
      <c r="G135" s="22"/>
    </row>
    <row r="136" spans="1:9" ht="27" customHeight="1" x14ac:dyDescent="0.35">
      <c r="A136" s="1" t="s">
        <v>60</v>
      </c>
      <c r="B136" s="26"/>
      <c r="C136" s="26"/>
      <c r="D136" s="26"/>
      <c r="E136" s="26"/>
      <c r="F136" s="26"/>
      <c r="G136" s="22">
        <f>COUNTIF(B136:F136,1)</f>
        <v>0</v>
      </c>
      <c r="H136" s="1">
        <f>COUNTIF(B136:F136,0)</f>
        <v>0</v>
      </c>
      <c r="I136" s="1" t="s">
        <v>496</v>
      </c>
    </row>
    <row r="137" spans="1:9" s="4" customFormat="1" ht="27" customHeight="1" x14ac:dyDescent="0.4">
      <c r="A137" s="4" t="s">
        <v>176</v>
      </c>
      <c r="E137" s="18"/>
      <c r="G137" s="21"/>
    </row>
    <row r="138" spans="1:9" x14ac:dyDescent="0.35">
      <c r="A138" s="1" t="s">
        <v>61</v>
      </c>
      <c r="G138" s="22"/>
    </row>
    <row r="139" spans="1:9" ht="27" customHeight="1" x14ac:dyDescent="0.35">
      <c r="A139" s="1" t="s">
        <v>62</v>
      </c>
      <c r="B139" s="26"/>
      <c r="C139" s="26"/>
      <c r="D139" s="26"/>
      <c r="E139" s="26"/>
      <c r="F139" s="26"/>
      <c r="G139" s="22">
        <f>COUNTIF(B139:F139,1)</f>
        <v>0</v>
      </c>
      <c r="H139" s="1">
        <f>COUNTIF(B139:F139,0)</f>
        <v>0</v>
      </c>
      <c r="I139" s="1" t="s">
        <v>496</v>
      </c>
    </row>
    <row r="140" spans="1:9" s="4" customFormat="1" ht="27" customHeight="1" x14ac:dyDescent="0.4">
      <c r="A140" s="4" t="s">
        <v>175</v>
      </c>
      <c r="E140" s="18"/>
      <c r="G140" s="21"/>
    </row>
    <row r="141" spans="1:9" x14ac:dyDescent="0.35">
      <c r="A141" s="1" t="s">
        <v>63</v>
      </c>
      <c r="G141" s="22"/>
    </row>
    <row r="142" spans="1:9" ht="27" customHeight="1" x14ac:dyDescent="0.35">
      <c r="A142" s="1" t="s">
        <v>64</v>
      </c>
      <c r="B142" s="26"/>
      <c r="C142" s="26"/>
      <c r="D142" s="26"/>
      <c r="E142" s="26"/>
      <c r="F142" s="26"/>
      <c r="G142" s="22">
        <f>COUNTIF(B142:F142,1)</f>
        <v>0</v>
      </c>
      <c r="H142" s="1">
        <f>COUNTIF(B142:F142,0)</f>
        <v>0</v>
      </c>
      <c r="I142" s="1" t="s">
        <v>497</v>
      </c>
    </row>
    <row r="143" spans="1:9" s="4" customFormat="1" ht="27" customHeight="1" x14ac:dyDescent="0.4">
      <c r="A143" s="24" t="s">
        <v>478</v>
      </c>
      <c r="B143" s="24"/>
      <c r="E143" s="18"/>
      <c r="G143" s="21"/>
    </row>
    <row r="144" spans="1:9" ht="18" customHeight="1" x14ac:dyDescent="0.35">
      <c r="A144" s="1" t="s">
        <v>65</v>
      </c>
      <c r="G144" s="22"/>
    </row>
    <row r="145" spans="1:9" ht="27" customHeight="1" x14ac:dyDescent="0.35">
      <c r="A145" s="1" t="s">
        <v>66</v>
      </c>
      <c r="B145" s="26"/>
      <c r="C145" s="26"/>
      <c r="D145" s="26"/>
      <c r="E145" s="26"/>
      <c r="F145" s="26"/>
      <c r="G145" s="22">
        <f>COUNTIF(B145:F145,1)</f>
        <v>0</v>
      </c>
      <c r="H145" s="1">
        <f>COUNTIF(B145:F145,0)</f>
        <v>0</v>
      </c>
      <c r="I145" s="1" t="s">
        <v>497</v>
      </c>
    </row>
    <row r="146" spans="1:9" s="4" customFormat="1" ht="27" customHeight="1" x14ac:dyDescent="0.4">
      <c r="A146" s="4" t="s">
        <v>173</v>
      </c>
      <c r="E146" s="18"/>
      <c r="G146" s="21"/>
    </row>
    <row r="147" spans="1:9" ht="17.25" customHeight="1" x14ac:dyDescent="0.35">
      <c r="A147" s="1" t="s">
        <v>67</v>
      </c>
      <c r="C147" s="11"/>
      <c r="F147" s="11"/>
      <c r="G147" s="22"/>
    </row>
    <row r="148" spans="1:9" ht="27" customHeight="1" x14ac:dyDescent="0.35">
      <c r="A148" s="1" t="s">
        <v>68</v>
      </c>
      <c r="B148" s="26"/>
      <c r="C148" s="26"/>
      <c r="D148" s="26"/>
      <c r="E148" s="26"/>
      <c r="F148" s="26"/>
      <c r="G148" s="22">
        <f>COUNTIF(B148:F148,1)</f>
        <v>0</v>
      </c>
      <c r="H148" s="1">
        <f>COUNTIF(B148:F148,0)</f>
        <v>0</v>
      </c>
      <c r="I148" s="1" t="s">
        <v>496</v>
      </c>
    </row>
    <row r="149" spans="1:9" s="4" customFormat="1" ht="27" customHeight="1" x14ac:dyDescent="0.4">
      <c r="A149" s="78" t="s">
        <v>481</v>
      </c>
      <c r="B149" s="78"/>
      <c r="E149" s="18"/>
      <c r="G149" s="21"/>
    </row>
    <row r="150" spans="1:9" x14ac:dyDescent="0.35">
      <c r="A150" s="1" t="s">
        <v>69</v>
      </c>
      <c r="G150" s="22"/>
    </row>
    <row r="151" spans="1:9" ht="27" customHeight="1" x14ac:dyDescent="0.35">
      <c r="A151" s="1" t="s">
        <v>70</v>
      </c>
      <c r="B151" s="26"/>
      <c r="C151" s="26"/>
      <c r="D151" s="26"/>
      <c r="E151" s="26"/>
      <c r="F151" s="26"/>
      <c r="G151" s="22">
        <f>COUNTIF(B151:F151,1)</f>
        <v>0</v>
      </c>
      <c r="H151" s="1">
        <f>COUNTIF(B151:F151,0)</f>
        <v>0</v>
      </c>
      <c r="I151" s="1" t="s">
        <v>496</v>
      </c>
    </row>
    <row r="152" spans="1:9" s="4" customFormat="1" ht="27" customHeight="1" x14ac:dyDescent="0.4">
      <c r="A152" s="4" t="s">
        <v>99</v>
      </c>
      <c r="E152" s="18"/>
      <c r="G152" s="21"/>
    </row>
    <row r="153" spans="1:9" s="8" customFormat="1" ht="19.5" customHeight="1" x14ac:dyDescent="0.35">
      <c r="A153" s="8" t="s">
        <v>209</v>
      </c>
      <c r="G153" s="23"/>
    </row>
    <row r="154" spans="1:9" s="8" customFormat="1" ht="16.5" customHeight="1" x14ac:dyDescent="0.35">
      <c r="A154" s="8" t="s">
        <v>211</v>
      </c>
      <c r="G154" s="23"/>
    </row>
    <row r="155" spans="1:9" x14ac:dyDescent="0.35">
      <c r="A155" s="1" t="s">
        <v>71</v>
      </c>
      <c r="D155" s="12"/>
      <c r="F155" s="12"/>
      <c r="G155" s="22"/>
    </row>
    <row r="156" spans="1:9" ht="27" customHeight="1" x14ac:dyDescent="0.35">
      <c r="A156" s="1" t="s">
        <v>72</v>
      </c>
      <c r="B156" s="12" t="e">
        <f>IFERROR((B153-B154)/B153,NA())</f>
        <v>#N/A</v>
      </c>
      <c r="C156" s="12" t="e">
        <f t="shared" ref="C156" si="7">IFERROR((C153-C154)/C153,NA())</f>
        <v>#N/A</v>
      </c>
      <c r="D156" s="1" t="e">
        <f t="shared" ref="D156:F156" si="8">IFERROR((D153-D154)/D153,NA())</f>
        <v>#N/A</v>
      </c>
      <c r="E156" s="19" t="e">
        <f t="shared" si="8"/>
        <v>#N/A</v>
      </c>
      <c r="F156" s="12" t="e">
        <f t="shared" si="8"/>
        <v>#N/A</v>
      </c>
      <c r="G156" s="22">
        <f>COUNTIF(B156:F156,1)</f>
        <v>0</v>
      </c>
      <c r="H156" s="1">
        <f>COUNTIF(B156:F156,0)</f>
        <v>0</v>
      </c>
      <c r="I156" s="1" t="s">
        <v>497</v>
      </c>
    </row>
    <row r="157" spans="1:9" s="4" customFormat="1" ht="27" customHeight="1" x14ac:dyDescent="0.4">
      <c r="A157" s="4" t="s">
        <v>174</v>
      </c>
      <c r="E157" s="18"/>
      <c r="G157" s="21"/>
    </row>
    <row r="158" spans="1:9" x14ac:dyDescent="0.35">
      <c r="A158" s="1" t="s">
        <v>73</v>
      </c>
      <c r="C158" s="12"/>
      <c r="D158" s="12"/>
      <c r="F158" s="12"/>
      <c r="G158" s="22"/>
    </row>
    <row r="159" spans="1:9" ht="27" customHeight="1" x14ac:dyDescent="0.35">
      <c r="A159" s="1" t="s">
        <v>74</v>
      </c>
      <c r="B159" s="6" t="str">
        <f>IFERROR(_xlfn.AGGREGATE(9,6,B27,B27,B39,B69,B72,B93,B98,B106,B118,B130,B133,B139,B142,B145,B148,B162)/COUNT(B27,B27,B39,B69,B72,B93,B98,B106,B118,B130,B133,B139,B142,B145,B148,B162),"Incomplete Scoring")</f>
        <v>Incomplete Scoring</v>
      </c>
      <c r="C159" s="1" t="str">
        <f>IFERROR(_xlfn.AGGREGATE(9,6,C27,C27,C39,C69,C72,C93,C98,C106,C118,C130,C133,C139,C142,C145,C148,C162)/COUNT(C27,C27,C39,C69,C72,C93,C98,C106,C118,C130,C133,C139,C142,C145,C148,C162),"Incomplete Scoring")</f>
        <v>Incomplete Scoring</v>
      </c>
      <c r="D159" s="1" t="str">
        <f t="shared" ref="D159:F159" si="9">IFERROR(_xlfn.AGGREGATE(9,6,D27,D27,D39,D69,D72,D93,D98,D106,D118,D130,D133,D139,D142,D145,D148,D162)/COUNT(D27,D27,D39,D69,D72,D93,D98,D106,D118,D130,D133,D139,D142,D145,D148,D162),"Incomplete Scoring")</f>
        <v>Incomplete Scoring</v>
      </c>
      <c r="E159" s="19" t="str">
        <f t="shared" si="9"/>
        <v>Incomplete Scoring</v>
      </c>
      <c r="F159" s="1" t="str">
        <f t="shared" si="9"/>
        <v>Incomplete Scoring</v>
      </c>
      <c r="G159" s="22">
        <f>COUNTIF(B159:F159,1)</f>
        <v>0</v>
      </c>
      <c r="H159" s="1">
        <f>COUNTIF(B159:F159,0)</f>
        <v>0</v>
      </c>
      <c r="I159" s="1" t="s">
        <v>497</v>
      </c>
    </row>
    <row r="160" spans="1:9" s="4" customFormat="1" ht="27" customHeight="1" x14ac:dyDescent="0.4">
      <c r="A160" s="4" t="s">
        <v>144</v>
      </c>
      <c r="E160" s="18"/>
      <c r="G160" s="21"/>
    </row>
    <row r="161" spans="1:9" x14ac:dyDescent="0.35">
      <c r="A161" s="1" t="s">
        <v>167</v>
      </c>
      <c r="G161" s="22"/>
    </row>
    <row r="162" spans="1:9" ht="27" customHeight="1" x14ac:dyDescent="0.35">
      <c r="A162" s="1" t="s">
        <v>168</v>
      </c>
      <c r="B162" s="26"/>
      <c r="C162" s="26"/>
      <c r="D162" s="26"/>
      <c r="E162" s="26"/>
      <c r="F162" s="26"/>
      <c r="G162" s="22">
        <f>COUNTIF(B162:F162,1)</f>
        <v>0</v>
      </c>
      <c r="H162" s="1">
        <f>COUNTIF(B162:F162,0)</f>
        <v>0</v>
      </c>
      <c r="I162" s="1" t="s">
        <v>499</v>
      </c>
    </row>
    <row r="163" spans="1:9" s="9" customFormat="1" ht="51.75" customHeight="1" x14ac:dyDescent="0.35"/>
    <row r="164" spans="1:9" ht="20.25" customHeight="1" x14ac:dyDescent="0.35">
      <c r="A164" s="10"/>
    </row>
    <row r="165" spans="1:9" s="14" customFormat="1" ht="41.25" customHeight="1" x14ac:dyDescent="0.35">
      <c r="A165" s="35" t="s">
        <v>501</v>
      </c>
      <c r="B165" s="15" t="str">
        <f>IFERROR(AVERAGEIFS(B3:B162,$A$3:$A162,"*Score*",B3:B162,"&gt;=0")*100,"Scoring Incomplete")</f>
        <v>Scoring Incomplete</v>
      </c>
      <c r="C165" s="15" t="str">
        <f>IFERROR(AVERAGEIFS(C3:C162,$A$3:$A162,"*Score*",C3:C162,"&gt;=0")*100,"Scoring Incomplete")</f>
        <v>Scoring Incomplete</v>
      </c>
      <c r="D165" s="15" t="str">
        <f>IFERROR(AVERAGEIFS(D3:D162,$A$3:$A162,"*Score*",D3:D162,"&gt;=0")*100,"Scoring Incomplete")</f>
        <v>Scoring Incomplete</v>
      </c>
      <c r="E165" s="15" t="str">
        <f>IFERROR(AVERAGEIFS(E3:E162,$A$3:$A162,"*Score*",E3:E162,"&gt;=0")*100,"Scoring Incomplete")</f>
        <v>Scoring Incomplete</v>
      </c>
      <c r="F165" s="15" t="str">
        <f>IFERROR(AVERAGEIFS(F3:F162,$A$3:$A162,"*Score*",F3:F162,"&gt;=0")*100,"Scoring Incomplete")</f>
        <v>Scoring Incomplete</v>
      </c>
    </row>
    <row r="166" spans="1:9" s="14" customFormat="1" ht="18.75" customHeight="1" thickBot="1" x14ac:dyDescent="0.4">
      <c r="A166" s="35"/>
      <c r="B166" s="15"/>
      <c r="C166" s="15"/>
      <c r="D166" s="15"/>
      <c r="E166" s="15"/>
      <c r="F166" s="15"/>
    </row>
    <row r="167" spans="1:9" s="16" customFormat="1" ht="57.75" customHeight="1" thickBot="1" x14ac:dyDescent="0.4">
      <c r="A167" s="36" t="s">
        <v>507</v>
      </c>
      <c r="B167" s="20" t="str">
        <f>IFERROR(AVERAGE(B158:F158),"No Scores")</f>
        <v>No Scores</v>
      </c>
    </row>
    <row r="168" spans="1:9" s="16" customFormat="1" ht="37.5" customHeight="1" x14ac:dyDescent="0.35">
      <c r="A168" s="42"/>
      <c r="B168" s="43"/>
    </row>
    <row r="169" spans="1:9" s="14" customFormat="1" ht="41.25" customHeight="1" x14ac:dyDescent="0.35">
      <c r="A169" s="35" t="s">
        <v>502</v>
      </c>
      <c r="B169" s="15" t="str">
        <f>IFERROR(AVERAGEIFS(B5:B164,A5:A164,"*Score*",B5:B164,"&gt;=0",I3:I162,"*2.0*")*100,"Scoring Incomplete")</f>
        <v>Scoring Incomplete</v>
      </c>
      <c r="C169" s="15" t="str">
        <f t="shared" ref="C169:F169" si="10">IFERROR(AVERAGEIFS(C5:C164,B5:B164,"*Score*",C5:C164,"&gt;=0")*100,"Scoring Incomplete")</f>
        <v>Scoring Incomplete</v>
      </c>
      <c r="D169" s="15" t="str">
        <f t="shared" si="10"/>
        <v>Scoring Incomplete</v>
      </c>
      <c r="E169" s="15" t="str">
        <f t="shared" si="10"/>
        <v>Scoring Incomplete</v>
      </c>
      <c r="F169" s="15" t="str">
        <f t="shared" si="10"/>
        <v>Scoring Incomplete</v>
      </c>
    </row>
    <row r="170" spans="1:9" s="14" customFormat="1" ht="18.75" customHeight="1" thickBot="1" x14ac:dyDescent="0.4">
      <c r="A170" s="35"/>
      <c r="B170" s="15"/>
      <c r="C170" s="15"/>
      <c r="D170" s="15"/>
      <c r="E170" s="15"/>
      <c r="F170" s="15"/>
    </row>
    <row r="171" spans="1:9" s="16" customFormat="1" ht="57.75" customHeight="1" thickBot="1" x14ac:dyDescent="0.4">
      <c r="A171" s="36" t="s">
        <v>506</v>
      </c>
      <c r="B171" s="20" t="str">
        <f>IFERROR(AVERAGE(B169:F169),"No Scores")</f>
        <v>No Scores</v>
      </c>
    </row>
    <row r="172" spans="1:9" s="37" customFormat="1" ht="60" customHeight="1" x14ac:dyDescent="0.4">
      <c r="A172" s="41"/>
    </row>
    <row r="173" spans="1:9" s="14" customFormat="1" ht="41.25" customHeight="1" thickBot="1" x14ac:dyDescent="0.4">
      <c r="A173" s="35" t="s">
        <v>503</v>
      </c>
      <c r="B173" s="15" t="str">
        <f>IFERROR(AVERAGEIFS(B3:B162,A3:A162,"*Score*",B3:B162,"&gt;=0")*100,"Scoring Incomplete")</f>
        <v>Scoring Incomplete</v>
      </c>
      <c r="C173" s="15" t="str">
        <f>IFERROR(AVERAGEIFS(C3:C162,B3:B162,"*Score*",C3:C162,"&gt;=0")*100,"Scoring Incomplete")</f>
        <v>Scoring Incomplete</v>
      </c>
      <c r="D173" s="15" t="str">
        <f>IFERROR(AVERAGEIFS(D3:D162,C3:C162,"*Score*",D3:D162,"&gt;=0")*100,"Scoring Incomplete")</f>
        <v>Scoring Incomplete</v>
      </c>
      <c r="E173" s="15" t="str">
        <f>IFERROR(AVERAGEIFS(E3:E162,D3:D162,"*Score*",E3:E162,"&gt;=0")*100,"Scoring Incomplete")</f>
        <v>Scoring Incomplete</v>
      </c>
      <c r="F173" s="15" t="str">
        <f>IFERROR(AVERAGEIFS(F3:F162,E3:E162,"*Score*",F3:F162,"&gt;=0")*100,"Scoring Incomplete")</f>
        <v>Scoring Incomplete</v>
      </c>
    </row>
    <row r="174" spans="1:9" s="16" customFormat="1" ht="57.75" customHeight="1" thickBot="1" x14ac:dyDescent="0.4">
      <c r="A174" s="36" t="s">
        <v>505</v>
      </c>
      <c r="B174" s="20" t="str">
        <f>IFERROR(AVERAGE(B160:F160),"No Scores")</f>
        <v>No Scores</v>
      </c>
    </row>
    <row r="175" spans="1:9" s="14" customFormat="1" ht="18.75" customHeight="1" x14ac:dyDescent="0.35">
      <c r="A175" s="35"/>
      <c r="B175" s="15"/>
      <c r="C175" s="15"/>
      <c r="D175" s="15"/>
      <c r="E175" s="15"/>
      <c r="F175" s="15"/>
    </row>
    <row r="176" spans="1:9" s="14" customFormat="1" ht="41.25" customHeight="1" thickBot="1" x14ac:dyDescent="0.4">
      <c r="A176" s="35" t="s">
        <v>504</v>
      </c>
      <c r="B176" s="15" t="str">
        <f>IFERROR(AVERAGEIFS(B7:B175,A7:A175,"*Score*",B7:B175,"&gt;=0")*100,"Scoring Incomplete")</f>
        <v>Scoring Incomplete</v>
      </c>
      <c r="C176" s="15" t="str">
        <f>IFERROR(AVERAGEIFS(C7:C175,B7:B175,"*Score*",C7:C175,"&gt;=0")*100,"Scoring Incomplete")</f>
        <v>Scoring Incomplete</v>
      </c>
      <c r="D176" s="15" t="str">
        <f>IFERROR(AVERAGEIFS(D7:D175,C7:C175,"*Score*",D7:D175,"&gt;=0")*100,"Scoring Incomplete")</f>
        <v>Scoring Incomplete</v>
      </c>
      <c r="E176" s="15" t="str">
        <f>IFERROR(AVERAGEIFS(E7:E175,D7:D175,"*Score*",E7:E175,"&gt;=0")*100,"Scoring Incomplete")</f>
        <v>Scoring Incomplete</v>
      </c>
      <c r="F176" s="15" t="str">
        <f>IFERROR(AVERAGEIFS(F7:F175,E7:E175,"*Score*",F7:F175,"&gt;=0")*100,"Scoring Incomplete")</f>
        <v>Scoring Incomplete</v>
      </c>
    </row>
    <row r="177" spans="1:2" s="16" customFormat="1" ht="57.75" customHeight="1" thickBot="1" x14ac:dyDescent="0.4">
      <c r="A177" s="36" t="s">
        <v>495</v>
      </c>
      <c r="B177" s="20" t="str">
        <f>IFERROR(AVERAGE(#REF!),"No Scores")</f>
        <v>No Scores</v>
      </c>
    </row>
  </sheetData>
  <mergeCells count="10">
    <mergeCell ref="I1:I2"/>
    <mergeCell ref="A149:B149"/>
    <mergeCell ref="G1:G2"/>
    <mergeCell ref="A94:B94"/>
    <mergeCell ref="A82:B82"/>
    <mergeCell ref="H1:H2"/>
    <mergeCell ref="A10:B10"/>
    <mergeCell ref="A16:B16"/>
    <mergeCell ref="A22:B22"/>
    <mergeCell ref="A64:B64"/>
  </mergeCells>
  <dataValidations count="6">
    <dataValidation type="list" allowBlank="1" showInputMessage="1" showErrorMessage="1" sqref="B12:F12 B15:F15 B18:F18 B21:F21 B24:F24 B6:F7" xr:uid="{CE6BE14E-5B51-4E4B-A30B-A4A27CFDD4AD}">
      <formula1>"N/A,1,.75,.5,.25,0"</formula1>
    </dataValidation>
    <dataValidation type="list" allowBlank="1" showInputMessage="1" showErrorMessage="1" sqref="B27:F27" xr:uid="{EBE0001B-EE03-4198-BA38-3B1E7785E95F}">
      <formula1>"1,.75,.5,.25,0"</formula1>
    </dataValidation>
    <dataValidation type="list" allowBlank="1" showInputMessage="1" showErrorMessage="1" sqref="B30:F30 B42:F42 B48:F48 B51:F51 B63:F63 B69:F69 B90:F90 B93:F93 B109:F109 B118:F118 B124:F124" xr:uid="{068ABA8E-4987-448E-B56B-ED34F8A7944F}">
      <formula1>"1,.5,0"</formula1>
    </dataValidation>
    <dataValidation type="list" allowBlank="1" showInputMessage="1" showErrorMessage="1" sqref="B33:F33 B45:F45 B39:F39 B66:F66 B75:F75 B78:F78 B81:F81 B84:F84 B121:F121 B127:F127 B133:F133 B136:F136 B139:F139 B145:F145 B151:F151" xr:uid="{B0FC55D8-C92A-473F-B9F5-841BFAD6D471}">
      <formula1>"N/A,1,0"</formula1>
    </dataValidation>
    <dataValidation type="list" allowBlank="1" showInputMessage="1" showErrorMessage="1" sqref="B36:F36 B54:F54 B57:F57 B72:F72 B87:F87 B115:F115 B130:F130" xr:uid="{0AEBE5D9-FAB5-4902-AE21-24D77FAA91DE}">
      <formula1>"1,0"</formula1>
    </dataValidation>
    <dataValidation type="list" allowBlank="1" showInputMessage="1" showErrorMessage="1" sqref="B60:F60 B101:F101 B112:F112 B142:F142 B148:F148 B162:F162" xr:uid="{032CCCF1-6F84-4190-B2F3-8178D04392F6}">
      <formula1>"N/A,1,.5,0"</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6"/>
  <sheetViews>
    <sheetView workbookViewId="0">
      <pane xSplit="1" ySplit="3" topLeftCell="B4" activePane="bottomRight" state="frozen"/>
      <selection activeCell="A3" sqref="A3"/>
      <selection pane="topRight" activeCell="B3" sqref="B3"/>
      <selection pane="bottomLeft" activeCell="A4" sqref="A4"/>
      <selection pane="bottomRight" sqref="A1:B1"/>
    </sheetView>
  </sheetViews>
  <sheetFormatPr defaultColWidth="8.81640625" defaultRowHeight="17.5" outlineLevelRow="1" x14ac:dyDescent="0.35"/>
  <cols>
    <col min="1" max="1" width="30.81640625" style="32" customWidth="1"/>
    <col min="2" max="2" width="57.1796875" style="30" customWidth="1"/>
    <col min="3" max="3" width="27" style="30" customWidth="1"/>
    <col min="4" max="8" width="57.1796875" style="30" customWidth="1"/>
    <col min="9" max="16384" width="8.81640625" style="30"/>
  </cols>
  <sheetData>
    <row r="1" spans="1:8" s="34" customFormat="1" ht="32.25" customHeight="1" outlineLevel="1" x14ac:dyDescent="0.35">
      <c r="A1" s="85" t="s">
        <v>199</v>
      </c>
      <c r="B1" s="85"/>
    </row>
    <row r="2" spans="1:8" ht="111" customHeight="1" outlineLevel="1" x14ac:dyDescent="0.35">
      <c r="A2" s="87" t="s">
        <v>420</v>
      </c>
      <c r="B2" s="87"/>
      <c r="C2" s="87"/>
      <c r="D2" s="87"/>
    </row>
    <row r="3" spans="1:8" s="31" customFormat="1" ht="19.5" x14ac:dyDescent="0.35">
      <c r="A3" s="31" t="s">
        <v>78</v>
      </c>
      <c r="B3" s="31" t="s">
        <v>200</v>
      </c>
      <c r="C3" s="31" t="s">
        <v>207</v>
      </c>
      <c r="D3" s="31" t="s">
        <v>201</v>
      </c>
      <c r="E3" s="31" t="s">
        <v>202</v>
      </c>
      <c r="F3" s="31" t="s">
        <v>309</v>
      </c>
      <c r="G3" s="31" t="s">
        <v>79</v>
      </c>
      <c r="H3" s="31" t="s">
        <v>112</v>
      </c>
    </row>
    <row r="4" spans="1:8" ht="302.25" customHeight="1" x14ac:dyDescent="0.35">
      <c r="A4" s="32" t="s">
        <v>423</v>
      </c>
      <c r="B4" s="30" t="s">
        <v>208</v>
      </c>
      <c r="C4" s="30" t="s">
        <v>225</v>
      </c>
      <c r="D4" s="30" t="s">
        <v>115</v>
      </c>
      <c r="E4" s="29" t="s">
        <v>421</v>
      </c>
      <c r="F4" s="30" t="s">
        <v>415</v>
      </c>
      <c r="G4" s="30" t="s">
        <v>310</v>
      </c>
      <c r="H4" s="30" t="s">
        <v>262</v>
      </c>
    </row>
    <row r="5" spans="1:8" ht="345" x14ac:dyDescent="0.35">
      <c r="A5" s="32" t="s">
        <v>425</v>
      </c>
      <c r="B5" s="30" t="s">
        <v>80</v>
      </c>
      <c r="C5" s="30" t="s">
        <v>311</v>
      </c>
      <c r="D5" s="30" t="s">
        <v>116</v>
      </c>
      <c r="E5" s="29" t="s">
        <v>419</v>
      </c>
      <c r="F5" s="30" t="s">
        <v>312</v>
      </c>
      <c r="H5" s="30" t="s">
        <v>263</v>
      </c>
    </row>
    <row r="6" spans="1:8" s="28" customFormat="1" ht="182.25" customHeight="1" x14ac:dyDescent="0.35">
      <c r="A6" s="32" t="s">
        <v>426</v>
      </c>
      <c r="B6" s="30" t="s">
        <v>75</v>
      </c>
      <c r="C6" s="30" t="s">
        <v>314</v>
      </c>
      <c r="D6" s="30" t="s">
        <v>117</v>
      </c>
      <c r="E6" s="29" t="s">
        <v>419</v>
      </c>
      <c r="F6" s="30" t="s">
        <v>315</v>
      </c>
      <c r="G6" s="30"/>
      <c r="H6" s="30" t="s">
        <v>264</v>
      </c>
    </row>
    <row r="7" spans="1:8" s="28" customFormat="1" ht="196.5" customHeight="1" x14ac:dyDescent="0.35">
      <c r="A7" s="32" t="s">
        <v>427</v>
      </c>
      <c r="B7" s="30" t="s">
        <v>101</v>
      </c>
      <c r="C7" s="30" t="s">
        <v>316</v>
      </c>
      <c r="D7" s="30" t="s">
        <v>118</v>
      </c>
      <c r="E7" s="29" t="s">
        <v>419</v>
      </c>
      <c r="F7" s="30" t="s">
        <v>313</v>
      </c>
      <c r="G7" s="30" t="s">
        <v>110</v>
      </c>
      <c r="H7" s="30" t="s">
        <v>265</v>
      </c>
    </row>
    <row r="8" spans="1:8" s="28" customFormat="1" ht="151.5" customHeight="1" x14ac:dyDescent="0.35">
      <c r="A8" s="32" t="s">
        <v>428</v>
      </c>
      <c r="B8" s="30" t="s">
        <v>81</v>
      </c>
      <c r="C8" s="30" t="s">
        <v>317</v>
      </c>
      <c r="D8" s="30" t="s">
        <v>119</v>
      </c>
      <c r="E8" s="29" t="s">
        <v>419</v>
      </c>
      <c r="F8" s="30" t="s">
        <v>318</v>
      </c>
      <c r="G8" s="30"/>
      <c r="H8" s="30" t="s">
        <v>266</v>
      </c>
    </row>
    <row r="9" spans="1:8" s="28" customFormat="1" ht="287.25" customHeight="1" x14ac:dyDescent="0.35">
      <c r="A9" s="32" t="s">
        <v>429</v>
      </c>
      <c r="B9" s="30" t="s">
        <v>102</v>
      </c>
      <c r="C9" s="30" t="s">
        <v>320</v>
      </c>
      <c r="D9" s="30" t="s">
        <v>120</v>
      </c>
      <c r="E9" s="29" t="s">
        <v>419</v>
      </c>
      <c r="F9" s="30" t="s">
        <v>414</v>
      </c>
      <c r="G9" s="30" t="s">
        <v>319</v>
      </c>
      <c r="H9" s="30" t="s">
        <v>267</v>
      </c>
    </row>
    <row r="10" spans="1:8" s="28" customFormat="1" ht="195" x14ac:dyDescent="0.35">
      <c r="A10" s="32" t="s">
        <v>431</v>
      </c>
      <c r="B10" s="30" t="s">
        <v>111</v>
      </c>
      <c r="C10" s="30" t="s">
        <v>214</v>
      </c>
      <c r="D10" s="30" t="s">
        <v>121</v>
      </c>
      <c r="E10" s="29" t="s">
        <v>422</v>
      </c>
      <c r="F10" s="30" t="s">
        <v>321</v>
      </c>
      <c r="G10" s="30"/>
      <c r="H10" s="30" t="s">
        <v>268</v>
      </c>
    </row>
    <row r="11" spans="1:8" s="28" customFormat="1" ht="121.5" customHeight="1" x14ac:dyDescent="0.35">
      <c r="A11" s="32" t="s">
        <v>432</v>
      </c>
      <c r="B11" s="30" t="s">
        <v>82</v>
      </c>
      <c r="C11" s="30" t="s">
        <v>214</v>
      </c>
      <c r="D11" s="30" t="s">
        <v>122</v>
      </c>
      <c r="E11" s="29" t="s">
        <v>485</v>
      </c>
      <c r="F11" s="30" t="s">
        <v>322</v>
      </c>
      <c r="G11" s="30"/>
      <c r="H11" s="30" t="s">
        <v>269</v>
      </c>
    </row>
    <row r="12" spans="1:8" s="28" customFormat="1" ht="108.75" customHeight="1" x14ac:dyDescent="0.35">
      <c r="A12" s="32" t="s">
        <v>433</v>
      </c>
      <c r="B12" s="30" t="s">
        <v>83</v>
      </c>
      <c r="C12" s="30" t="s">
        <v>307</v>
      </c>
      <c r="D12" s="30" t="s">
        <v>123</v>
      </c>
      <c r="E12" s="29" t="s">
        <v>486</v>
      </c>
      <c r="F12" s="30" t="s">
        <v>323</v>
      </c>
      <c r="G12" s="30"/>
      <c r="H12" s="30" t="s">
        <v>270</v>
      </c>
    </row>
    <row r="13" spans="1:8" s="28" customFormat="1" ht="93.75" customHeight="1" x14ac:dyDescent="0.35">
      <c r="A13" s="32" t="s">
        <v>434</v>
      </c>
      <c r="B13" s="30" t="s">
        <v>114</v>
      </c>
      <c r="C13" s="30" t="s">
        <v>214</v>
      </c>
      <c r="D13" s="30" t="s">
        <v>124</v>
      </c>
      <c r="E13" s="30" t="s">
        <v>410</v>
      </c>
      <c r="F13" s="30" t="s">
        <v>325</v>
      </c>
      <c r="G13" s="30" t="s">
        <v>324</v>
      </c>
      <c r="H13" s="30" t="s">
        <v>271</v>
      </c>
    </row>
    <row r="14" spans="1:8" s="28" customFormat="1" ht="90" x14ac:dyDescent="0.35">
      <c r="A14" s="32" t="s">
        <v>435</v>
      </c>
      <c r="B14" s="30" t="s">
        <v>126</v>
      </c>
      <c r="C14" s="30" t="s">
        <v>226</v>
      </c>
      <c r="D14" s="30" t="s">
        <v>127</v>
      </c>
      <c r="E14" s="29" t="s">
        <v>486</v>
      </c>
      <c r="F14" s="30" t="s">
        <v>326</v>
      </c>
      <c r="G14" s="30"/>
      <c r="H14" s="30" t="s">
        <v>272</v>
      </c>
    </row>
    <row r="15" spans="1:8" s="28" customFormat="1" ht="120" x14ac:dyDescent="0.35">
      <c r="A15" s="32" t="s">
        <v>436</v>
      </c>
      <c r="B15" s="30" t="s">
        <v>84</v>
      </c>
      <c r="C15" s="30" t="s">
        <v>214</v>
      </c>
      <c r="D15" s="30" t="s">
        <v>327</v>
      </c>
      <c r="E15" s="29" t="s">
        <v>487</v>
      </c>
      <c r="F15" s="30" t="s">
        <v>328</v>
      </c>
      <c r="G15" s="30"/>
      <c r="H15" s="30" t="s">
        <v>273</v>
      </c>
    </row>
    <row r="16" spans="1:8" s="28" customFormat="1" ht="90" customHeight="1" x14ac:dyDescent="0.35">
      <c r="A16" s="32" t="s">
        <v>437</v>
      </c>
      <c r="B16" s="30" t="s">
        <v>85</v>
      </c>
      <c r="C16" s="30" t="s">
        <v>227</v>
      </c>
      <c r="D16" s="30" t="s">
        <v>228</v>
      </c>
      <c r="E16" s="29" t="s">
        <v>486</v>
      </c>
      <c r="F16" s="30" t="s">
        <v>330</v>
      </c>
      <c r="G16" s="30" t="s">
        <v>329</v>
      </c>
      <c r="H16" s="30" t="s">
        <v>274</v>
      </c>
    </row>
    <row r="17" spans="1:8" s="28" customFormat="1" ht="108" customHeight="1" x14ac:dyDescent="0.35">
      <c r="A17" s="32" t="s">
        <v>438</v>
      </c>
      <c r="B17" s="30" t="s">
        <v>103</v>
      </c>
      <c r="C17" s="30" t="s">
        <v>214</v>
      </c>
      <c r="D17" s="30" t="s">
        <v>229</v>
      </c>
      <c r="E17" s="29" t="s">
        <v>487</v>
      </c>
      <c r="F17" s="30" t="s">
        <v>331</v>
      </c>
      <c r="G17" s="30"/>
      <c r="H17" s="30" t="s">
        <v>275</v>
      </c>
    </row>
    <row r="18" spans="1:8" s="28" customFormat="1" ht="137.25" customHeight="1" x14ac:dyDescent="0.35">
      <c r="A18" s="32" t="s">
        <v>439</v>
      </c>
      <c r="B18" s="30" t="s">
        <v>86</v>
      </c>
      <c r="C18" s="30" t="s">
        <v>214</v>
      </c>
      <c r="D18" s="30" t="s">
        <v>230</v>
      </c>
      <c r="E18" s="29" t="s">
        <v>487</v>
      </c>
      <c r="F18" s="30" t="s">
        <v>332</v>
      </c>
      <c r="G18" s="30"/>
      <c r="H18" s="30" t="s">
        <v>276</v>
      </c>
    </row>
    <row r="19" spans="1:8" s="28" customFormat="1" ht="120.75" customHeight="1" x14ac:dyDescent="0.35">
      <c r="A19" s="32" t="s">
        <v>440</v>
      </c>
      <c r="B19" s="30" t="s">
        <v>104</v>
      </c>
      <c r="C19" s="30" t="s">
        <v>214</v>
      </c>
      <c r="D19" s="30" t="s">
        <v>231</v>
      </c>
      <c r="E19" s="30" t="s">
        <v>410</v>
      </c>
      <c r="F19" s="30" t="s">
        <v>333</v>
      </c>
      <c r="G19" s="30"/>
      <c r="H19" s="30" t="s">
        <v>277</v>
      </c>
    </row>
    <row r="20" spans="1:8" s="28" customFormat="1" ht="121.5" customHeight="1" x14ac:dyDescent="0.35">
      <c r="A20" s="32" t="s">
        <v>441</v>
      </c>
      <c r="B20" s="30" t="s">
        <v>406</v>
      </c>
      <c r="C20" s="30" t="s">
        <v>214</v>
      </c>
      <c r="D20" s="30" t="s">
        <v>407</v>
      </c>
      <c r="E20" s="30" t="s">
        <v>410</v>
      </c>
      <c r="F20" s="30" t="s">
        <v>409</v>
      </c>
      <c r="G20" s="30" t="s">
        <v>408</v>
      </c>
      <c r="H20" s="30" t="s">
        <v>278</v>
      </c>
    </row>
    <row r="21" spans="1:8" s="28" customFormat="1" ht="212.25" customHeight="1" x14ac:dyDescent="0.35">
      <c r="A21" s="32" t="s">
        <v>442</v>
      </c>
      <c r="B21" s="30" t="s">
        <v>129</v>
      </c>
      <c r="C21" s="30" t="s">
        <v>335</v>
      </c>
      <c r="D21" s="30" t="s">
        <v>229</v>
      </c>
      <c r="E21" s="30" t="s">
        <v>336</v>
      </c>
      <c r="F21" s="30" t="s">
        <v>337</v>
      </c>
      <c r="G21" s="30" t="s">
        <v>334</v>
      </c>
      <c r="H21" s="30" t="s">
        <v>279</v>
      </c>
    </row>
    <row r="22" spans="1:8" s="28" customFormat="1" ht="136.5" customHeight="1" x14ac:dyDescent="0.35">
      <c r="A22" s="32" t="s">
        <v>443</v>
      </c>
      <c r="B22" s="30" t="s">
        <v>338</v>
      </c>
      <c r="C22" s="30" t="s">
        <v>214</v>
      </c>
      <c r="D22" s="30" t="s">
        <v>132</v>
      </c>
      <c r="E22" s="29" t="s">
        <v>487</v>
      </c>
      <c r="F22" s="30" t="s">
        <v>232</v>
      </c>
      <c r="G22" s="30" t="s">
        <v>341</v>
      </c>
      <c r="H22" s="30" t="s">
        <v>280</v>
      </c>
    </row>
    <row r="23" spans="1:8" s="28" customFormat="1" ht="185.25" customHeight="1" x14ac:dyDescent="0.35">
      <c r="A23" s="32" t="s">
        <v>444</v>
      </c>
      <c r="B23" s="30" t="s">
        <v>133</v>
      </c>
      <c r="C23" s="30" t="s">
        <v>233</v>
      </c>
      <c r="D23" s="30" t="s">
        <v>134</v>
      </c>
      <c r="E23" s="29" t="s">
        <v>486</v>
      </c>
      <c r="F23" s="30" t="s">
        <v>340</v>
      </c>
      <c r="G23" s="30" t="s">
        <v>339</v>
      </c>
      <c r="H23" s="30" t="s">
        <v>281</v>
      </c>
    </row>
    <row r="24" spans="1:8" s="28" customFormat="1" ht="182.25" customHeight="1" x14ac:dyDescent="0.35">
      <c r="A24" s="32" t="s">
        <v>445</v>
      </c>
      <c r="B24" s="30" t="s">
        <v>105</v>
      </c>
      <c r="C24" s="30" t="s">
        <v>214</v>
      </c>
      <c r="D24" s="30" t="s">
        <v>234</v>
      </c>
      <c r="E24" s="29" t="s">
        <v>487</v>
      </c>
      <c r="F24" s="30" t="s">
        <v>342</v>
      </c>
      <c r="G24" s="30"/>
      <c r="H24" s="30" t="s">
        <v>282</v>
      </c>
    </row>
    <row r="25" spans="1:8" s="28" customFormat="1" ht="75" x14ac:dyDescent="0.35">
      <c r="A25" s="32" t="s">
        <v>446</v>
      </c>
      <c r="B25" s="30" t="s">
        <v>106</v>
      </c>
      <c r="C25" s="30" t="s">
        <v>214</v>
      </c>
      <c r="D25" s="30" t="s">
        <v>235</v>
      </c>
      <c r="E25" s="30" t="s">
        <v>344</v>
      </c>
      <c r="F25" s="30" t="s">
        <v>343</v>
      </c>
      <c r="G25" s="30"/>
      <c r="H25" s="30" t="s">
        <v>283</v>
      </c>
    </row>
    <row r="26" spans="1:8" s="28" customFormat="1" ht="167.25" customHeight="1" x14ac:dyDescent="0.35">
      <c r="A26" s="32" t="s">
        <v>447</v>
      </c>
      <c r="B26" s="30" t="s">
        <v>136</v>
      </c>
      <c r="C26" s="30" t="s">
        <v>236</v>
      </c>
      <c r="D26" s="30" t="s">
        <v>345</v>
      </c>
      <c r="E26" s="29" t="s">
        <v>486</v>
      </c>
      <c r="F26" s="30" t="s">
        <v>346</v>
      </c>
      <c r="G26" s="30"/>
      <c r="H26" s="30" t="s">
        <v>284</v>
      </c>
    </row>
    <row r="27" spans="1:8" s="28" customFormat="1" ht="121.5" customHeight="1" x14ac:dyDescent="0.35">
      <c r="A27" s="32" t="s">
        <v>448</v>
      </c>
      <c r="B27" s="30" t="s">
        <v>347</v>
      </c>
      <c r="C27" s="30" t="s">
        <v>237</v>
      </c>
      <c r="D27" s="30" t="s">
        <v>349</v>
      </c>
      <c r="E27" s="29" t="s">
        <v>486</v>
      </c>
      <c r="F27" s="30" t="s">
        <v>350</v>
      </c>
      <c r="G27" s="30" t="s">
        <v>348</v>
      </c>
      <c r="H27" s="30" t="s">
        <v>285</v>
      </c>
    </row>
    <row r="28" spans="1:8" s="28" customFormat="1" ht="108.75" customHeight="1" x14ac:dyDescent="0.35">
      <c r="A28" s="32" t="s">
        <v>449</v>
      </c>
      <c r="B28" s="30" t="s">
        <v>87</v>
      </c>
      <c r="C28" s="30" t="s">
        <v>238</v>
      </c>
      <c r="D28" s="30" t="s">
        <v>352</v>
      </c>
      <c r="E28" s="29" t="s">
        <v>486</v>
      </c>
      <c r="F28" s="30" t="s">
        <v>353</v>
      </c>
      <c r="G28" s="30" t="s">
        <v>351</v>
      </c>
      <c r="H28" s="30" t="s">
        <v>286</v>
      </c>
    </row>
    <row r="29" spans="1:8" s="28" customFormat="1" ht="76.5" customHeight="1" x14ac:dyDescent="0.35">
      <c r="A29" s="32" t="s">
        <v>452</v>
      </c>
      <c r="B29" s="30" t="s">
        <v>88</v>
      </c>
      <c r="C29" s="30" t="s">
        <v>239</v>
      </c>
      <c r="D29" s="30" t="s">
        <v>240</v>
      </c>
      <c r="E29" s="29" t="s">
        <v>486</v>
      </c>
      <c r="F29" s="30" t="s">
        <v>355</v>
      </c>
      <c r="G29" s="30" t="s">
        <v>354</v>
      </c>
      <c r="H29" s="30" t="s">
        <v>287</v>
      </c>
    </row>
    <row r="30" spans="1:8" ht="60.75" customHeight="1" x14ac:dyDescent="0.35">
      <c r="A30" s="32" t="s">
        <v>453</v>
      </c>
      <c r="B30" s="30" t="s">
        <v>89</v>
      </c>
      <c r="C30" s="30" t="s">
        <v>214</v>
      </c>
      <c r="D30" s="30" t="s">
        <v>356</v>
      </c>
      <c r="E30" s="30" t="s">
        <v>344</v>
      </c>
      <c r="F30" s="30" t="s">
        <v>357</v>
      </c>
      <c r="H30" s="30" t="s">
        <v>288</v>
      </c>
    </row>
    <row r="31" spans="1:8" ht="123" customHeight="1" x14ac:dyDescent="0.35">
      <c r="A31" s="32" t="s">
        <v>454</v>
      </c>
      <c r="B31" s="30" t="s">
        <v>90</v>
      </c>
      <c r="C31" s="30" t="s">
        <v>214</v>
      </c>
      <c r="D31" s="30" t="s">
        <v>359</v>
      </c>
      <c r="E31" s="29" t="s">
        <v>487</v>
      </c>
      <c r="F31" s="30" t="s">
        <v>360</v>
      </c>
      <c r="G31" s="30" t="s">
        <v>358</v>
      </c>
      <c r="H31" s="30" t="s">
        <v>289</v>
      </c>
    </row>
    <row r="32" spans="1:8" ht="196.5" customHeight="1" x14ac:dyDescent="0.35">
      <c r="A32" s="32" t="s">
        <v>455</v>
      </c>
      <c r="B32" s="30" t="s">
        <v>241</v>
      </c>
      <c r="C32" s="30" t="s">
        <v>214</v>
      </c>
      <c r="D32" s="30" t="s">
        <v>242</v>
      </c>
      <c r="E32" s="29" t="s">
        <v>487</v>
      </c>
      <c r="F32" s="30" t="s">
        <v>361</v>
      </c>
      <c r="H32" s="30" t="s">
        <v>290</v>
      </c>
    </row>
    <row r="33" spans="1:8" ht="105.75" customHeight="1" x14ac:dyDescent="0.35">
      <c r="A33" s="32" t="s">
        <v>456</v>
      </c>
      <c r="B33" s="30" t="s">
        <v>91</v>
      </c>
      <c r="C33" s="30" t="s">
        <v>214</v>
      </c>
      <c r="D33" s="30" t="s">
        <v>243</v>
      </c>
      <c r="E33" s="29" t="s">
        <v>490</v>
      </c>
      <c r="F33" s="30" t="s">
        <v>362</v>
      </c>
      <c r="H33" s="30" t="s">
        <v>291</v>
      </c>
    </row>
    <row r="34" spans="1:8" ht="122.25" customHeight="1" x14ac:dyDescent="0.35">
      <c r="A34" s="32" t="s">
        <v>457</v>
      </c>
      <c r="B34" s="30" t="s">
        <v>92</v>
      </c>
      <c r="C34" s="30" t="s">
        <v>244</v>
      </c>
      <c r="D34" s="30" t="s">
        <v>245</v>
      </c>
      <c r="E34" s="29" t="s">
        <v>488</v>
      </c>
      <c r="F34" s="30" t="s">
        <v>364</v>
      </c>
      <c r="G34" s="30" t="s">
        <v>363</v>
      </c>
      <c r="H34" s="30" t="s">
        <v>292</v>
      </c>
    </row>
    <row r="35" spans="1:8" ht="120" x14ac:dyDescent="0.35">
      <c r="A35" s="32" t="s">
        <v>459</v>
      </c>
      <c r="B35" s="30" t="s">
        <v>215</v>
      </c>
      <c r="C35" s="30" t="s">
        <v>214</v>
      </c>
      <c r="D35" s="30" t="s">
        <v>216</v>
      </c>
      <c r="E35" s="29" t="s">
        <v>491</v>
      </c>
      <c r="F35" s="30" t="s">
        <v>217</v>
      </c>
      <c r="H35" s="30" t="s">
        <v>218</v>
      </c>
    </row>
    <row r="36" spans="1:8" ht="120" x14ac:dyDescent="0.35">
      <c r="A36" s="32" t="s">
        <v>460</v>
      </c>
      <c r="B36" s="30" t="s">
        <v>107</v>
      </c>
      <c r="C36" s="30" t="s">
        <v>214</v>
      </c>
      <c r="D36" s="30" t="s">
        <v>219</v>
      </c>
      <c r="E36" s="29" t="s">
        <v>487</v>
      </c>
      <c r="F36" s="30" t="s">
        <v>308</v>
      </c>
      <c r="G36" s="30" t="s">
        <v>365</v>
      </c>
      <c r="H36" s="30" t="s">
        <v>220</v>
      </c>
    </row>
    <row r="37" spans="1:8" ht="228" customHeight="1" x14ac:dyDescent="0.35">
      <c r="A37" s="32" t="s">
        <v>461</v>
      </c>
      <c r="B37" s="30" t="s">
        <v>138</v>
      </c>
      <c r="C37" s="30" t="s">
        <v>221</v>
      </c>
      <c r="D37" s="30" t="s">
        <v>368</v>
      </c>
      <c r="E37" s="29" t="s">
        <v>488</v>
      </c>
      <c r="F37" s="30" t="s">
        <v>367</v>
      </c>
      <c r="G37" s="30" t="s">
        <v>366</v>
      </c>
      <c r="H37" s="30" t="s">
        <v>222</v>
      </c>
    </row>
    <row r="38" spans="1:8" ht="90" x14ac:dyDescent="0.35">
      <c r="A38" s="32" t="s">
        <v>462</v>
      </c>
      <c r="B38" s="30" t="s">
        <v>139</v>
      </c>
      <c r="C38" s="30" t="s">
        <v>214</v>
      </c>
      <c r="D38" s="30" t="s">
        <v>224</v>
      </c>
      <c r="E38" s="30" t="s">
        <v>369</v>
      </c>
      <c r="F38" s="30" t="s">
        <v>257</v>
      </c>
      <c r="H38" s="30" t="s">
        <v>223</v>
      </c>
    </row>
    <row r="39" spans="1:8" ht="123" customHeight="1" x14ac:dyDescent="0.35">
      <c r="A39" s="32" t="s">
        <v>464</v>
      </c>
      <c r="B39" s="30" t="s">
        <v>212</v>
      </c>
      <c r="C39" s="30" t="s">
        <v>214</v>
      </c>
      <c r="D39" s="30" t="s">
        <v>142</v>
      </c>
      <c r="E39" s="29" t="s">
        <v>487</v>
      </c>
      <c r="F39" s="30" t="s">
        <v>246</v>
      </c>
      <c r="G39" s="30" t="s">
        <v>370</v>
      </c>
      <c r="H39" s="30" t="s">
        <v>213</v>
      </c>
    </row>
    <row r="40" spans="1:8" ht="120" x14ac:dyDescent="0.35">
      <c r="A40" s="32" t="s">
        <v>465</v>
      </c>
      <c r="B40" s="30" t="s">
        <v>141</v>
      </c>
      <c r="C40" s="30" t="s">
        <v>247</v>
      </c>
      <c r="D40" s="30" t="s">
        <v>143</v>
      </c>
      <c r="E40" s="29" t="s">
        <v>489</v>
      </c>
      <c r="F40" s="30" t="s">
        <v>371</v>
      </c>
      <c r="H40" s="30" t="s">
        <v>293</v>
      </c>
    </row>
    <row r="41" spans="1:8" ht="153" customHeight="1" x14ac:dyDescent="0.35">
      <c r="A41" s="32" t="s">
        <v>466</v>
      </c>
      <c r="B41" s="30" t="s">
        <v>108</v>
      </c>
      <c r="C41" s="30" t="s">
        <v>214</v>
      </c>
      <c r="D41" s="30" t="s">
        <v>248</v>
      </c>
      <c r="E41" s="29" t="s">
        <v>487</v>
      </c>
      <c r="F41" s="30" t="s">
        <v>372</v>
      </c>
      <c r="H41" s="30" t="s">
        <v>294</v>
      </c>
    </row>
    <row r="42" spans="1:8" ht="108" customHeight="1" x14ac:dyDescent="0.35">
      <c r="A42" s="32" t="s">
        <v>468</v>
      </c>
      <c r="B42" s="30" t="s">
        <v>109</v>
      </c>
      <c r="C42" s="30" t="s">
        <v>416</v>
      </c>
      <c r="D42" s="30" t="s">
        <v>249</v>
      </c>
      <c r="E42" s="29" t="s">
        <v>489</v>
      </c>
      <c r="F42" s="30" t="s">
        <v>373</v>
      </c>
      <c r="H42" s="30" t="s">
        <v>295</v>
      </c>
    </row>
    <row r="43" spans="1:8" ht="136.5" customHeight="1" x14ac:dyDescent="0.35">
      <c r="A43" s="32" t="s">
        <v>472</v>
      </c>
      <c r="B43" s="30" t="s">
        <v>93</v>
      </c>
      <c r="C43" s="30" t="s">
        <v>214</v>
      </c>
      <c r="D43" s="30" t="s">
        <v>250</v>
      </c>
      <c r="E43" s="30" t="s">
        <v>369</v>
      </c>
      <c r="F43" s="30" t="s">
        <v>382</v>
      </c>
      <c r="G43" s="30" t="s">
        <v>374</v>
      </c>
      <c r="H43" s="30" t="s">
        <v>296</v>
      </c>
    </row>
    <row r="44" spans="1:8" ht="138.75" customHeight="1" x14ac:dyDescent="0.35">
      <c r="A44" s="32" t="s">
        <v>473</v>
      </c>
      <c r="B44" s="30" t="s">
        <v>94</v>
      </c>
      <c r="C44" s="30" t="s">
        <v>251</v>
      </c>
      <c r="D44" s="30" t="s">
        <v>252</v>
      </c>
      <c r="E44" s="29" t="s">
        <v>489</v>
      </c>
      <c r="F44" s="30" t="s">
        <v>384</v>
      </c>
      <c r="G44" s="30" t="s">
        <v>383</v>
      </c>
      <c r="H44" s="30" t="s">
        <v>297</v>
      </c>
    </row>
    <row r="45" spans="1:8" ht="137.25" customHeight="1" x14ac:dyDescent="0.35">
      <c r="A45" s="32" t="s">
        <v>474</v>
      </c>
      <c r="B45" s="30" t="s">
        <v>95</v>
      </c>
      <c r="C45" s="30" t="s">
        <v>379</v>
      </c>
      <c r="D45" s="30" t="s">
        <v>253</v>
      </c>
      <c r="E45" s="29" t="s">
        <v>489</v>
      </c>
      <c r="F45" s="30" t="s">
        <v>377</v>
      </c>
      <c r="G45" s="30" t="s">
        <v>378</v>
      </c>
      <c r="H45" s="30" t="s">
        <v>298</v>
      </c>
    </row>
    <row r="46" spans="1:8" ht="148.5" customHeight="1" x14ac:dyDescent="0.35">
      <c r="A46" s="32" t="s">
        <v>475</v>
      </c>
      <c r="B46" s="30" t="s">
        <v>96</v>
      </c>
      <c r="C46" s="30" t="s">
        <v>380</v>
      </c>
      <c r="D46" s="30" t="s">
        <v>375</v>
      </c>
      <c r="E46" s="29" t="s">
        <v>489</v>
      </c>
      <c r="F46" s="30" t="s">
        <v>376</v>
      </c>
      <c r="G46" s="30" t="s">
        <v>381</v>
      </c>
      <c r="H46" s="30" t="s">
        <v>299</v>
      </c>
    </row>
    <row r="47" spans="1:8" ht="213" customHeight="1" x14ac:dyDescent="0.35">
      <c r="A47" s="32" t="s">
        <v>476</v>
      </c>
      <c r="B47" s="30" t="s">
        <v>385</v>
      </c>
      <c r="C47" s="30" t="s">
        <v>254</v>
      </c>
      <c r="D47" s="30" t="s">
        <v>386</v>
      </c>
      <c r="E47" s="29" t="s">
        <v>488</v>
      </c>
      <c r="F47" s="30" t="s">
        <v>387</v>
      </c>
      <c r="G47" s="30" t="s">
        <v>388</v>
      </c>
      <c r="H47" s="30" t="s">
        <v>300</v>
      </c>
    </row>
    <row r="48" spans="1:8" ht="213" customHeight="1" x14ac:dyDescent="0.35">
      <c r="A48" s="32" t="s">
        <v>477</v>
      </c>
      <c r="B48" s="30" t="s">
        <v>389</v>
      </c>
      <c r="C48" s="30" t="s">
        <v>411</v>
      </c>
      <c r="D48" s="30" t="s">
        <v>391</v>
      </c>
      <c r="E48" s="29" t="s">
        <v>489</v>
      </c>
      <c r="F48" s="30" t="s">
        <v>392</v>
      </c>
      <c r="G48" s="30" t="s">
        <v>390</v>
      </c>
      <c r="H48" s="30" t="s">
        <v>301</v>
      </c>
    </row>
    <row r="49" spans="1:8" ht="195" x14ac:dyDescent="0.35">
      <c r="A49" s="32" t="s">
        <v>479</v>
      </c>
      <c r="B49" s="30" t="s">
        <v>97</v>
      </c>
      <c r="C49" s="30" t="s">
        <v>254</v>
      </c>
      <c r="D49" s="30" t="s">
        <v>393</v>
      </c>
      <c r="E49" s="29" t="s">
        <v>488</v>
      </c>
      <c r="F49" s="30" t="s">
        <v>394</v>
      </c>
      <c r="H49" s="30" t="s">
        <v>302</v>
      </c>
    </row>
    <row r="50" spans="1:8" ht="150" x14ac:dyDescent="0.35">
      <c r="A50" s="32" t="s">
        <v>480</v>
      </c>
      <c r="B50" s="30" t="s">
        <v>98</v>
      </c>
      <c r="C50" s="30" t="s">
        <v>255</v>
      </c>
      <c r="D50" s="30" t="s">
        <v>396</v>
      </c>
      <c r="E50" s="29" t="s">
        <v>489</v>
      </c>
      <c r="F50" s="30" t="s">
        <v>397</v>
      </c>
      <c r="G50" s="30" t="s">
        <v>395</v>
      </c>
      <c r="H50" s="30" t="s">
        <v>303</v>
      </c>
    </row>
    <row r="51" spans="1:8" ht="126" customHeight="1" x14ac:dyDescent="0.35">
      <c r="A51" s="32" t="s">
        <v>482</v>
      </c>
      <c r="B51" s="30" t="s">
        <v>261</v>
      </c>
      <c r="C51" s="30" t="s">
        <v>214</v>
      </c>
      <c r="D51" s="30" t="s">
        <v>398</v>
      </c>
      <c r="E51" s="29" t="s">
        <v>493</v>
      </c>
      <c r="F51" s="29" t="s">
        <v>492</v>
      </c>
      <c r="H51" s="30" t="s">
        <v>304</v>
      </c>
    </row>
    <row r="52" spans="1:8" ht="93" customHeight="1" x14ac:dyDescent="0.35">
      <c r="A52" s="32" t="s">
        <v>483</v>
      </c>
      <c r="B52" s="30" t="s">
        <v>100</v>
      </c>
      <c r="C52" s="30" t="s">
        <v>214</v>
      </c>
      <c r="D52" s="30" t="s">
        <v>401</v>
      </c>
      <c r="E52" s="29" t="s">
        <v>494</v>
      </c>
      <c r="F52" s="30" t="s">
        <v>400</v>
      </c>
      <c r="G52" s="30" t="s">
        <v>399</v>
      </c>
      <c r="H52" s="30" t="s">
        <v>305</v>
      </c>
    </row>
    <row r="53" spans="1:8" ht="139.5" customHeight="1" x14ac:dyDescent="0.35">
      <c r="A53" s="32" t="s">
        <v>484</v>
      </c>
      <c r="B53" s="30" t="s">
        <v>402</v>
      </c>
      <c r="C53" s="30" t="s">
        <v>256</v>
      </c>
      <c r="D53" s="30" t="s">
        <v>404</v>
      </c>
      <c r="E53" s="29" t="s">
        <v>488</v>
      </c>
      <c r="F53" s="30" t="s">
        <v>405</v>
      </c>
      <c r="G53" s="30" t="s">
        <v>403</v>
      </c>
      <c r="H53" s="30" t="s">
        <v>306</v>
      </c>
    </row>
    <row r="95" spans="1:1" ht="15" x14ac:dyDescent="0.35">
      <c r="A95" s="86"/>
    </row>
    <row r="96" spans="1:1" ht="15" x14ac:dyDescent="0.35">
      <c r="A96" s="86"/>
    </row>
    <row r="97" spans="1:1" ht="15" x14ac:dyDescent="0.35">
      <c r="A97" s="86"/>
    </row>
    <row r="98" spans="1:1" ht="15" x14ac:dyDescent="0.35">
      <c r="A98" s="86"/>
    </row>
    <row r="99" spans="1:1" ht="15" x14ac:dyDescent="0.35">
      <c r="A99" s="86"/>
    </row>
    <row r="100" spans="1:1" ht="15" x14ac:dyDescent="0.35">
      <c r="A100" s="86"/>
    </row>
    <row r="101" spans="1:1" ht="15" x14ac:dyDescent="0.35">
      <c r="A101" s="86"/>
    </row>
    <row r="102" spans="1:1" ht="15" x14ac:dyDescent="0.35">
      <c r="A102" s="86"/>
    </row>
    <row r="103" spans="1:1" ht="15" x14ac:dyDescent="0.35">
      <c r="A103" s="86"/>
    </row>
    <row r="104" spans="1:1" ht="15" x14ac:dyDescent="0.35">
      <c r="A104" s="86"/>
    </row>
    <row r="105" spans="1:1" ht="15" x14ac:dyDescent="0.35">
      <c r="A105" s="86"/>
    </row>
    <row r="106" spans="1:1" ht="15" x14ac:dyDescent="0.35">
      <c r="A106" s="86"/>
    </row>
    <row r="107" spans="1:1" ht="15" x14ac:dyDescent="0.35">
      <c r="A107" s="86"/>
    </row>
    <row r="108" spans="1:1" ht="15" x14ac:dyDescent="0.35">
      <c r="A108" s="86"/>
    </row>
    <row r="109" spans="1:1" ht="15" x14ac:dyDescent="0.35">
      <c r="A109" s="86"/>
    </row>
    <row r="110" spans="1:1" ht="15" x14ac:dyDescent="0.35">
      <c r="A110" s="86"/>
    </row>
    <row r="111" spans="1:1" ht="15" x14ac:dyDescent="0.35">
      <c r="A111" s="86"/>
    </row>
    <row r="112" spans="1:1" ht="15" x14ac:dyDescent="0.35">
      <c r="A112" s="86"/>
    </row>
    <row r="113" spans="1:1" ht="15" x14ac:dyDescent="0.35">
      <c r="A113" s="86"/>
    </row>
    <row r="114" spans="1:1" ht="15" x14ac:dyDescent="0.35">
      <c r="A114" s="86"/>
    </row>
    <row r="115" spans="1:1" ht="15" x14ac:dyDescent="0.35">
      <c r="A115" s="86"/>
    </row>
    <row r="116" spans="1:1" ht="15" x14ac:dyDescent="0.35">
      <c r="A116" s="86"/>
    </row>
    <row r="117" spans="1:1" ht="15" x14ac:dyDescent="0.35">
      <c r="A117" s="86"/>
    </row>
    <row r="118" spans="1:1" ht="15" x14ac:dyDescent="0.35">
      <c r="A118" s="86"/>
    </row>
    <row r="119" spans="1:1" ht="15" x14ac:dyDescent="0.35">
      <c r="A119" s="86"/>
    </row>
    <row r="120" spans="1:1" ht="15" x14ac:dyDescent="0.35">
      <c r="A120" s="86"/>
    </row>
    <row r="121" spans="1:1" ht="15" x14ac:dyDescent="0.35">
      <c r="A121" s="86"/>
    </row>
    <row r="122" spans="1:1" ht="15" x14ac:dyDescent="0.35">
      <c r="A122" s="86"/>
    </row>
    <row r="123" spans="1:1" ht="15" x14ac:dyDescent="0.35">
      <c r="A123" s="86"/>
    </row>
    <row r="124" spans="1:1" ht="15" x14ac:dyDescent="0.35">
      <c r="A124" s="86"/>
    </row>
    <row r="125" spans="1:1" ht="15" x14ac:dyDescent="0.35">
      <c r="A125" s="86"/>
    </row>
    <row r="126" spans="1:1" ht="15" x14ac:dyDescent="0.35">
      <c r="A126" s="86"/>
    </row>
    <row r="127" spans="1:1" ht="15" x14ac:dyDescent="0.35">
      <c r="A127" s="86"/>
    </row>
    <row r="128" spans="1:1" ht="15" x14ac:dyDescent="0.35">
      <c r="A128" s="86"/>
    </row>
    <row r="129" spans="1:1" ht="15" x14ac:dyDescent="0.35">
      <c r="A129" s="86"/>
    </row>
    <row r="130" spans="1:1" ht="15" x14ac:dyDescent="0.35">
      <c r="A130" s="86"/>
    </row>
    <row r="131" spans="1:1" ht="15" x14ac:dyDescent="0.35">
      <c r="A131" s="86"/>
    </row>
    <row r="132" spans="1:1" ht="15" x14ac:dyDescent="0.35">
      <c r="A132" s="86"/>
    </row>
    <row r="133" spans="1:1" ht="15" x14ac:dyDescent="0.35">
      <c r="A133" s="86"/>
    </row>
    <row r="134" spans="1:1" ht="15" x14ac:dyDescent="0.35">
      <c r="A134" s="86"/>
    </row>
    <row r="135" spans="1:1" ht="15" x14ac:dyDescent="0.35">
      <c r="A135" s="86"/>
    </row>
    <row r="136" spans="1:1" ht="15" x14ac:dyDescent="0.35">
      <c r="A136" s="86"/>
    </row>
    <row r="137" spans="1:1" ht="15" x14ac:dyDescent="0.35">
      <c r="A137" s="86"/>
    </row>
    <row r="138" spans="1:1" ht="15" x14ac:dyDescent="0.35">
      <c r="A138" s="86"/>
    </row>
    <row r="139" spans="1:1" ht="15" x14ac:dyDescent="0.35">
      <c r="A139" s="86"/>
    </row>
    <row r="140" spans="1:1" ht="15" x14ac:dyDescent="0.35">
      <c r="A140" s="86"/>
    </row>
    <row r="141" spans="1:1" ht="15" x14ac:dyDescent="0.35">
      <c r="A141" s="86"/>
    </row>
    <row r="142" spans="1:1" ht="15" x14ac:dyDescent="0.35">
      <c r="A142" s="86"/>
    </row>
    <row r="143" spans="1:1" ht="15" x14ac:dyDescent="0.35">
      <c r="A143" s="86"/>
    </row>
    <row r="144" spans="1:1" ht="15" x14ac:dyDescent="0.35">
      <c r="A144" s="86"/>
    </row>
    <row r="145" spans="1:1" ht="15" x14ac:dyDescent="0.35">
      <c r="A145" s="86"/>
    </row>
    <row r="146" spans="1:1" ht="15" x14ac:dyDescent="0.35">
      <c r="A146" s="86"/>
    </row>
    <row r="147" spans="1:1" ht="15" x14ac:dyDescent="0.35">
      <c r="A147" s="86"/>
    </row>
    <row r="148" spans="1:1" ht="15" x14ac:dyDescent="0.35">
      <c r="A148" s="86"/>
    </row>
    <row r="149" spans="1:1" ht="15" x14ac:dyDescent="0.35">
      <c r="A149" s="86"/>
    </row>
    <row r="150" spans="1:1" ht="15" x14ac:dyDescent="0.35">
      <c r="A150" s="86"/>
    </row>
    <row r="151" spans="1:1" ht="15" x14ac:dyDescent="0.35">
      <c r="A151" s="86"/>
    </row>
    <row r="152" spans="1:1" ht="15" x14ac:dyDescent="0.35">
      <c r="A152" s="86"/>
    </row>
    <row r="153" spans="1:1" ht="15" x14ac:dyDescent="0.35">
      <c r="A153" s="86"/>
    </row>
    <row r="154" spans="1:1" ht="15" x14ac:dyDescent="0.35">
      <c r="A154" s="86"/>
    </row>
    <row r="155" spans="1:1" ht="15" x14ac:dyDescent="0.35">
      <c r="A155" s="86"/>
    </row>
    <row r="156" spans="1:1" ht="15" x14ac:dyDescent="0.35">
      <c r="A156" s="86"/>
    </row>
  </sheetData>
  <mergeCells count="6">
    <mergeCell ref="A1:B1"/>
    <mergeCell ref="A147:A156"/>
    <mergeCell ref="A95:A105"/>
    <mergeCell ref="A106:A125"/>
    <mergeCell ref="A126:A146"/>
    <mergeCell ref="A2:D2"/>
  </mergeCells>
  <hyperlinks>
    <hyperlink ref="G29" r:id="rId1" display="https://trace.umd.edu/photosensitive-epilepsy-analysis-tool-peat-user-guide/" xr:uid="{34E3CD14-E7F0-4D82-B112-956503DA1252}"/>
    <hyperlink ref="D51" r:id="rId2" display="https://validator.w3.org/" xr:uid="{8525204E-037E-4C81-9071-4EAEF7FC11B1}"/>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EFA61-855D-4D74-B05A-B68830D766FD}">
  <dimension ref="A1:I183"/>
  <sheetViews>
    <sheetView workbookViewId="0">
      <pane xSplit="1" ySplit="2" topLeftCell="B3" activePane="bottomRight" state="frozen"/>
      <selection pane="topRight" activeCell="B1" sqref="B1"/>
      <selection pane="bottomLeft" activeCell="A2" sqref="A2"/>
      <selection pane="bottomRight"/>
    </sheetView>
  </sheetViews>
  <sheetFormatPr defaultColWidth="9.1796875" defaultRowHeight="17.5" x14ac:dyDescent="0.35"/>
  <cols>
    <col min="1" max="1" width="43.1796875" style="40" customWidth="1"/>
    <col min="2" max="6" width="42.81640625" style="40" customWidth="1"/>
    <col min="7" max="8" width="12.7265625" style="40" customWidth="1"/>
    <col min="9" max="9" width="11.81640625" style="45" customWidth="1"/>
    <col min="10" max="16384" width="9.1796875" style="40"/>
  </cols>
  <sheetData>
    <row r="1" spans="1:9" ht="24" customHeight="1" x14ac:dyDescent="0.35">
      <c r="A1" s="40" t="s">
        <v>620</v>
      </c>
      <c r="B1" s="40" t="s">
        <v>170</v>
      </c>
      <c r="C1" s="40" t="s">
        <v>621</v>
      </c>
      <c r="D1" s="40" t="s">
        <v>622</v>
      </c>
      <c r="E1" s="40" t="s">
        <v>623</v>
      </c>
      <c r="F1" s="40" t="s">
        <v>624</v>
      </c>
      <c r="G1" s="80" t="s">
        <v>197</v>
      </c>
      <c r="H1" s="81" t="s">
        <v>198</v>
      </c>
      <c r="I1" s="82" t="s">
        <v>498</v>
      </c>
    </row>
    <row r="2" spans="1:9" s="2" customFormat="1" ht="60.75" customHeight="1" x14ac:dyDescent="0.35">
      <c r="A2" s="33" t="s">
        <v>418</v>
      </c>
      <c r="B2" s="3" t="s">
        <v>625</v>
      </c>
      <c r="C2" s="3" t="s">
        <v>626</v>
      </c>
      <c r="D2" s="3" t="s">
        <v>627</v>
      </c>
      <c r="E2" s="3" t="s">
        <v>628</v>
      </c>
      <c r="F2" s="3" t="s">
        <v>629</v>
      </c>
      <c r="G2" s="80"/>
      <c r="H2" s="81"/>
      <c r="I2" s="83"/>
    </row>
    <row r="3" spans="1:9" s="38" customFormat="1" ht="27" customHeight="1" x14ac:dyDescent="0.4">
      <c r="A3" s="38" t="s">
        <v>203</v>
      </c>
      <c r="B3" s="5"/>
      <c r="C3" s="5"/>
      <c r="D3" s="5"/>
      <c r="E3" s="5"/>
      <c r="F3" s="5"/>
      <c r="G3" s="21"/>
      <c r="I3" s="44"/>
    </row>
    <row r="4" spans="1:9" x14ac:dyDescent="0.35">
      <c r="A4" s="40" t="s">
        <v>0</v>
      </c>
      <c r="B4" s="40">
        <v>17</v>
      </c>
      <c r="C4" s="40">
        <v>19</v>
      </c>
      <c r="D4" s="40">
        <v>3</v>
      </c>
      <c r="E4" s="40">
        <v>4</v>
      </c>
      <c r="F4" s="40">
        <v>4</v>
      </c>
      <c r="G4" s="39"/>
    </row>
    <row r="5" spans="1:9" x14ac:dyDescent="0.35">
      <c r="A5" s="40" t="s">
        <v>260</v>
      </c>
      <c r="B5" s="40">
        <v>16</v>
      </c>
      <c r="C5" s="40">
        <v>18</v>
      </c>
      <c r="D5" s="40">
        <v>2</v>
      </c>
      <c r="E5" s="40">
        <v>3</v>
      </c>
      <c r="F5" s="40">
        <v>3</v>
      </c>
      <c r="G5" s="39"/>
    </row>
    <row r="6" spans="1:9" x14ac:dyDescent="0.35">
      <c r="A6" s="40" t="s">
        <v>412</v>
      </c>
      <c r="B6" s="40" t="s">
        <v>518</v>
      </c>
      <c r="C6" s="40" t="s">
        <v>518</v>
      </c>
      <c r="D6" s="40" t="s">
        <v>518</v>
      </c>
      <c r="E6" s="40" t="s">
        <v>518</v>
      </c>
      <c r="F6" s="40" t="s">
        <v>518</v>
      </c>
      <c r="G6" s="39"/>
    </row>
    <row r="7" spans="1:9" x14ac:dyDescent="0.35">
      <c r="A7" s="40" t="s">
        <v>413</v>
      </c>
      <c r="B7" s="40" t="s">
        <v>518</v>
      </c>
      <c r="C7" s="40" t="s">
        <v>518</v>
      </c>
      <c r="D7" s="40" t="s">
        <v>518</v>
      </c>
      <c r="E7" s="40" t="s">
        <v>518</v>
      </c>
      <c r="F7" s="40" t="s">
        <v>518</v>
      </c>
      <c r="G7" s="39"/>
    </row>
    <row r="8" spans="1:9" ht="105" x14ac:dyDescent="0.35">
      <c r="A8" s="40" t="s">
        <v>1</v>
      </c>
      <c r="B8" s="40" t="s">
        <v>630</v>
      </c>
      <c r="C8" s="40" t="s">
        <v>631</v>
      </c>
      <c r="D8" s="40" t="s">
        <v>632</v>
      </c>
      <c r="E8" s="40" t="s">
        <v>632</v>
      </c>
      <c r="F8" s="40" t="s">
        <v>632</v>
      </c>
      <c r="G8" s="39"/>
    </row>
    <row r="9" spans="1:9" ht="27" customHeight="1" x14ac:dyDescent="0.35">
      <c r="A9" s="40" t="s">
        <v>2</v>
      </c>
      <c r="B9" s="40">
        <f>IFERROR(((B5/B4)+IF(ISNUMBER(B6),B6,0)+IF(ISNUMBER(B7),B7,0))/COUNT(B5,B6,B7),"Incomplete Scoring")</f>
        <v>0.94117647058823528</v>
      </c>
      <c r="C9" s="40">
        <f>IFERROR(((C5/C4)+IF(ISNUMBER(C6),C6,0)+IF(ISNUMBER(C7),C7,0))/COUNT(C5,C6,C7),"Incomplete Scoring")</f>
        <v>0.94736842105263153</v>
      </c>
      <c r="D9" s="40">
        <f t="shared" ref="D9:F9" si="0">IFERROR(((D5/D4)+IF(ISNUMBER(D6),D6,0)+IF(ISNUMBER(D7),D7,0))/COUNT(D5,D6,D7),"Incomplete Scoring")</f>
        <v>0.66666666666666663</v>
      </c>
      <c r="E9" s="40">
        <f t="shared" si="0"/>
        <v>0.75</v>
      </c>
      <c r="F9" s="40">
        <f t="shared" si="0"/>
        <v>0.75</v>
      </c>
      <c r="G9" s="39">
        <f>COUNTIF(B9:F9,1)</f>
        <v>0</v>
      </c>
      <c r="H9" s="40">
        <f>COUNTIF(B9:F9,0)</f>
        <v>0</v>
      </c>
      <c r="I9" s="45" t="s">
        <v>497</v>
      </c>
    </row>
    <row r="10" spans="1:9" s="38" customFormat="1" ht="27" customHeight="1" x14ac:dyDescent="0.4">
      <c r="A10" s="78" t="s">
        <v>424</v>
      </c>
      <c r="B10" s="78"/>
      <c r="G10" s="21"/>
      <c r="I10" s="44"/>
    </row>
    <row r="11" spans="1:9" ht="35" x14ac:dyDescent="0.35">
      <c r="A11" s="40" t="s">
        <v>3</v>
      </c>
      <c r="B11" s="40" t="s">
        <v>524</v>
      </c>
      <c r="C11" s="40" t="s">
        <v>524</v>
      </c>
      <c r="D11" s="40" t="s">
        <v>524</v>
      </c>
      <c r="E11" s="40" t="s">
        <v>524</v>
      </c>
      <c r="F11" s="40" t="s">
        <v>524</v>
      </c>
      <c r="G11" s="39"/>
    </row>
    <row r="12" spans="1:9" ht="27" customHeight="1" x14ac:dyDescent="0.35">
      <c r="A12" s="40" t="s">
        <v>4</v>
      </c>
      <c r="B12" s="40" t="s">
        <v>518</v>
      </c>
      <c r="C12" s="40" t="s">
        <v>518</v>
      </c>
      <c r="D12" s="40" t="s">
        <v>518</v>
      </c>
      <c r="E12" s="40" t="s">
        <v>518</v>
      </c>
      <c r="F12" s="40" t="s">
        <v>518</v>
      </c>
      <c r="G12" s="39">
        <f>COUNTIF(B12:F12,1)</f>
        <v>0</v>
      </c>
      <c r="H12" s="40">
        <f>COUNTIF(B12:F12,0)</f>
        <v>0</v>
      </c>
      <c r="I12" s="46">
        <v>201</v>
      </c>
    </row>
    <row r="13" spans="1:9" s="38" customFormat="1" ht="27" customHeight="1" x14ac:dyDescent="0.4">
      <c r="A13" s="38" t="s">
        <v>204</v>
      </c>
      <c r="G13" s="21"/>
      <c r="I13" s="44"/>
    </row>
    <row r="14" spans="1:9" x14ac:dyDescent="0.35">
      <c r="A14" s="40" t="s">
        <v>5</v>
      </c>
      <c r="B14" s="40" t="s">
        <v>525</v>
      </c>
      <c r="C14" s="40" t="s">
        <v>525</v>
      </c>
      <c r="D14" s="40" t="s">
        <v>525</v>
      </c>
      <c r="E14" s="40" t="s">
        <v>525</v>
      </c>
      <c r="F14" s="40" t="s">
        <v>525</v>
      </c>
      <c r="G14" s="39"/>
    </row>
    <row r="15" spans="1:9" ht="27" customHeight="1" x14ac:dyDescent="0.35">
      <c r="A15" s="40" t="s">
        <v>6</v>
      </c>
      <c r="B15" s="40" t="s">
        <v>518</v>
      </c>
      <c r="C15" s="40" t="s">
        <v>518</v>
      </c>
      <c r="D15" s="40" t="s">
        <v>518</v>
      </c>
      <c r="E15" s="40" t="s">
        <v>518</v>
      </c>
      <c r="F15" s="40" t="s">
        <v>518</v>
      </c>
      <c r="G15" s="39">
        <f>COUNTIF(B15:F15,1)</f>
        <v>0</v>
      </c>
      <c r="H15" s="40">
        <f>COUNTIF(B15:F15,0)</f>
        <v>0</v>
      </c>
      <c r="I15" s="45" t="s">
        <v>526</v>
      </c>
    </row>
    <row r="16" spans="1:9" s="38" customFormat="1" ht="27" customHeight="1" x14ac:dyDescent="0.4">
      <c r="A16" s="78" t="s">
        <v>205</v>
      </c>
      <c r="B16" s="78"/>
      <c r="G16" s="21"/>
      <c r="I16" s="44"/>
    </row>
    <row r="17" spans="1:9" x14ac:dyDescent="0.35">
      <c r="A17" s="40" t="s">
        <v>7</v>
      </c>
      <c r="B17" s="40" t="s">
        <v>525</v>
      </c>
      <c r="C17" s="40" t="s">
        <v>525</v>
      </c>
      <c r="D17" s="40" t="s">
        <v>525</v>
      </c>
      <c r="E17" s="40" t="s">
        <v>525</v>
      </c>
      <c r="F17" s="40" t="s">
        <v>525</v>
      </c>
      <c r="G17" s="39"/>
    </row>
    <row r="18" spans="1:9" ht="27" customHeight="1" x14ac:dyDescent="0.35">
      <c r="A18" s="40" t="s">
        <v>8</v>
      </c>
      <c r="B18" s="40" t="s">
        <v>518</v>
      </c>
      <c r="C18" s="40" t="s">
        <v>518</v>
      </c>
      <c r="D18" s="40" t="s">
        <v>518</v>
      </c>
      <c r="E18" s="40" t="s">
        <v>518</v>
      </c>
      <c r="F18" s="40" t="s">
        <v>518</v>
      </c>
      <c r="G18" s="39">
        <f>COUNTIF(B18:F18,1)</f>
        <v>0</v>
      </c>
      <c r="H18" s="40">
        <f>COUNTIF(B18:F18,0)</f>
        <v>0</v>
      </c>
      <c r="I18" s="46">
        <v>201</v>
      </c>
    </row>
    <row r="19" spans="1:9" s="38" customFormat="1" ht="27" customHeight="1" x14ac:dyDescent="0.4">
      <c r="A19" s="38" t="s">
        <v>206</v>
      </c>
      <c r="G19" s="21"/>
      <c r="I19" s="44"/>
    </row>
    <row r="20" spans="1:9" x14ac:dyDescent="0.35">
      <c r="A20" s="40" t="s">
        <v>9</v>
      </c>
      <c r="B20" s="40" t="s">
        <v>527</v>
      </c>
      <c r="C20" s="40" t="s">
        <v>527</v>
      </c>
      <c r="D20" s="40" t="s">
        <v>527</v>
      </c>
      <c r="E20" s="40" t="s">
        <v>527</v>
      </c>
      <c r="F20" s="40" t="s">
        <v>527</v>
      </c>
      <c r="G20" s="39"/>
    </row>
    <row r="21" spans="1:9" ht="27" customHeight="1" x14ac:dyDescent="0.35">
      <c r="A21" s="40" t="s">
        <v>10</v>
      </c>
      <c r="B21" s="40" t="s">
        <v>518</v>
      </c>
      <c r="C21" s="40" t="s">
        <v>518</v>
      </c>
      <c r="D21" s="40" t="s">
        <v>518</v>
      </c>
      <c r="E21" s="40" t="s">
        <v>518</v>
      </c>
      <c r="F21" s="40" t="s">
        <v>518</v>
      </c>
      <c r="G21" s="39">
        <f>COUNTIF(B21:F21,1)</f>
        <v>0</v>
      </c>
      <c r="H21" s="40">
        <f>COUNTIF(B21:F21,0)</f>
        <v>0</v>
      </c>
      <c r="I21" s="46">
        <v>202</v>
      </c>
    </row>
    <row r="22" spans="1:9" s="38" customFormat="1" ht="27" customHeight="1" x14ac:dyDescent="0.4">
      <c r="A22" s="78" t="s">
        <v>430</v>
      </c>
      <c r="B22" s="78"/>
      <c r="G22" s="21"/>
      <c r="I22" s="44"/>
    </row>
    <row r="23" spans="1:9" x14ac:dyDescent="0.35">
      <c r="A23" s="40" t="s">
        <v>11</v>
      </c>
      <c r="B23" s="40" t="s">
        <v>525</v>
      </c>
      <c r="C23" s="40" t="s">
        <v>525</v>
      </c>
      <c r="D23" s="40" t="s">
        <v>525</v>
      </c>
      <c r="E23" s="40" t="s">
        <v>525</v>
      </c>
      <c r="F23" s="40" t="s">
        <v>525</v>
      </c>
      <c r="G23" s="39"/>
    </row>
    <row r="24" spans="1:9" ht="27" customHeight="1" x14ac:dyDescent="0.35">
      <c r="A24" s="40" t="s">
        <v>12</v>
      </c>
      <c r="B24" s="40" t="s">
        <v>518</v>
      </c>
      <c r="C24" s="40" t="s">
        <v>518</v>
      </c>
      <c r="D24" s="40" t="s">
        <v>518</v>
      </c>
      <c r="E24" s="40" t="s">
        <v>518</v>
      </c>
      <c r="F24" s="40" t="s">
        <v>518</v>
      </c>
      <c r="G24" s="39">
        <f>COUNTIF(B24:F24,1)</f>
        <v>0</v>
      </c>
      <c r="H24" s="40">
        <f>COUNTIF(B24:F24,0)</f>
        <v>0</v>
      </c>
      <c r="I24" s="46">
        <v>202</v>
      </c>
    </row>
    <row r="25" spans="1:9" s="38" customFormat="1" ht="27" customHeight="1" x14ac:dyDescent="0.4">
      <c r="A25" s="38" t="s">
        <v>182</v>
      </c>
      <c r="G25" s="21"/>
      <c r="I25" s="44"/>
    </row>
    <row r="26" spans="1:9" ht="70" x14ac:dyDescent="0.35">
      <c r="A26" s="40" t="s">
        <v>13</v>
      </c>
      <c r="B26" s="40" t="s">
        <v>633</v>
      </c>
      <c r="C26" s="40" t="s">
        <v>634</v>
      </c>
      <c r="D26" s="40" t="s">
        <v>635</v>
      </c>
      <c r="E26" s="40" t="s">
        <v>634</v>
      </c>
      <c r="F26" s="40" t="s">
        <v>635</v>
      </c>
      <c r="G26" s="39"/>
    </row>
    <row r="27" spans="1:9" ht="27" customHeight="1" x14ac:dyDescent="0.35">
      <c r="A27" s="40" t="s">
        <v>14</v>
      </c>
      <c r="B27" s="40">
        <v>0.75</v>
      </c>
      <c r="C27" s="40">
        <v>0.75</v>
      </c>
      <c r="D27" s="40">
        <v>0.75</v>
      </c>
      <c r="E27" s="40">
        <v>0.75</v>
      </c>
      <c r="F27" s="40">
        <v>0.75</v>
      </c>
      <c r="G27" s="39">
        <f>COUNTIF(B27:F27,1)</f>
        <v>0</v>
      </c>
      <c r="H27" s="40">
        <f>COUNTIF(B27:F27,0)</f>
        <v>0</v>
      </c>
      <c r="I27" s="46">
        <v>202</v>
      </c>
    </row>
    <row r="28" spans="1:9" s="38" customFormat="1" ht="27" customHeight="1" x14ac:dyDescent="0.4">
      <c r="A28" s="38" t="s">
        <v>183</v>
      </c>
      <c r="G28" s="21"/>
      <c r="I28" s="44"/>
    </row>
    <row r="29" spans="1:9" x14ac:dyDescent="0.35">
      <c r="A29" s="40" t="s">
        <v>15</v>
      </c>
      <c r="B29" s="40" t="s">
        <v>531</v>
      </c>
      <c r="C29" s="40" t="s">
        <v>531</v>
      </c>
      <c r="D29" s="40" t="s">
        <v>531</v>
      </c>
      <c r="E29" s="40" t="s">
        <v>531</v>
      </c>
      <c r="F29" s="40" t="s">
        <v>531</v>
      </c>
      <c r="G29" s="39"/>
    </row>
    <row r="30" spans="1:9" ht="27" customHeight="1" x14ac:dyDescent="0.35">
      <c r="A30" s="40" t="s">
        <v>16</v>
      </c>
      <c r="B30" s="40">
        <v>1</v>
      </c>
      <c r="C30" s="40">
        <v>1</v>
      </c>
      <c r="D30" s="40">
        <v>1</v>
      </c>
      <c r="E30" s="40">
        <v>1</v>
      </c>
      <c r="F30" s="40">
        <v>1</v>
      </c>
      <c r="G30" s="39">
        <f>COUNTIF(B30:F30,1)</f>
        <v>5</v>
      </c>
      <c r="H30" s="40">
        <f>COUNTIF(B30:F30,0)</f>
        <v>0</v>
      </c>
      <c r="I30" s="46">
        <v>201</v>
      </c>
    </row>
    <row r="31" spans="1:9" s="38" customFormat="1" ht="27" customHeight="1" x14ac:dyDescent="0.4">
      <c r="A31" s="38" t="s">
        <v>184</v>
      </c>
      <c r="G31" s="21"/>
      <c r="I31" s="44"/>
    </row>
    <row r="32" spans="1:9" ht="35" x14ac:dyDescent="0.35">
      <c r="A32" s="40" t="s">
        <v>17</v>
      </c>
      <c r="B32" s="40" t="s">
        <v>636</v>
      </c>
      <c r="C32" s="40" t="s">
        <v>636</v>
      </c>
      <c r="D32" s="40" t="s">
        <v>636</v>
      </c>
      <c r="E32" s="40" t="s">
        <v>636</v>
      </c>
      <c r="F32" s="40" t="s">
        <v>636</v>
      </c>
      <c r="G32" s="39"/>
    </row>
    <row r="33" spans="1:9" ht="27" customHeight="1" x14ac:dyDescent="0.35">
      <c r="A33" s="40" t="s">
        <v>18</v>
      </c>
      <c r="B33" s="40" t="s">
        <v>518</v>
      </c>
      <c r="C33" s="40" t="s">
        <v>518</v>
      </c>
      <c r="D33" s="40" t="s">
        <v>518</v>
      </c>
      <c r="E33" s="40" t="s">
        <v>518</v>
      </c>
      <c r="F33" s="40" t="s">
        <v>518</v>
      </c>
      <c r="G33" s="39">
        <f>COUNTIF(B33:F33,1)</f>
        <v>0</v>
      </c>
      <c r="H33" s="40">
        <f>COUNTIF(B33:F33,0)</f>
        <v>0</v>
      </c>
      <c r="I33" s="46">
        <v>201</v>
      </c>
    </row>
    <row r="34" spans="1:9" s="38" customFormat="1" ht="27" customHeight="1" x14ac:dyDescent="0.4">
      <c r="A34" s="38" t="s">
        <v>113</v>
      </c>
      <c r="G34" s="21"/>
      <c r="I34" s="44"/>
    </row>
    <row r="35" spans="1:9" ht="35" x14ac:dyDescent="0.35">
      <c r="A35" s="40" t="s">
        <v>145</v>
      </c>
      <c r="B35" s="40" t="s">
        <v>534</v>
      </c>
      <c r="C35" s="40" t="s">
        <v>534</v>
      </c>
      <c r="D35" s="40" t="s">
        <v>534</v>
      </c>
      <c r="E35" s="40" t="s">
        <v>534</v>
      </c>
      <c r="F35" s="40" t="s">
        <v>534</v>
      </c>
      <c r="G35" s="39"/>
    </row>
    <row r="36" spans="1:9" ht="27" customHeight="1" x14ac:dyDescent="0.35">
      <c r="A36" s="40" t="s">
        <v>146</v>
      </c>
      <c r="B36" s="40">
        <v>1</v>
      </c>
      <c r="C36" s="40">
        <v>1</v>
      </c>
      <c r="D36" s="40">
        <v>1</v>
      </c>
      <c r="E36" s="40">
        <v>1</v>
      </c>
      <c r="F36" s="40">
        <v>1</v>
      </c>
      <c r="G36" s="39">
        <f>COUNTIF(B36:F36,1)</f>
        <v>5</v>
      </c>
      <c r="H36" s="40">
        <f>COUNTIF(B36:F36,0)</f>
        <v>0</v>
      </c>
      <c r="I36" s="46">
        <v>212</v>
      </c>
    </row>
    <row r="37" spans="1:9" s="38" customFormat="1" ht="27" customHeight="1" x14ac:dyDescent="0.4">
      <c r="A37" s="38" t="s">
        <v>125</v>
      </c>
      <c r="G37" s="21"/>
      <c r="I37" s="44"/>
    </row>
    <row r="38" spans="1:9" ht="35" x14ac:dyDescent="0.35">
      <c r="A38" s="40" t="s">
        <v>147</v>
      </c>
      <c r="B38" s="40" t="s">
        <v>535</v>
      </c>
      <c r="C38" s="40" t="s">
        <v>535</v>
      </c>
      <c r="D38" s="40" t="s">
        <v>535</v>
      </c>
      <c r="E38" s="40" t="s">
        <v>535</v>
      </c>
      <c r="F38" s="40" t="s">
        <v>535</v>
      </c>
      <c r="G38" s="39"/>
    </row>
    <row r="39" spans="1:9" ht="27" customHeight="1" x14ac:dyDescent="0.35">
      <c r="A39" s="40" t="s">
        <v>148</v>
      </c>
      <c r="B39" s="40" t="s">
        <v>518</v>
      </c>
      <c r="C39" s="40" t="s">
        <v>518</v>
      </c>
      <c r="D39" s="40" t="s">
        <v>518</v>
      </c>
      <c r="E39" s="40" t="s">
        <v>518</v>
      </c>
      <c r="F39" s="40" t="s">
        <v>518</v>
      </c>
      <c r="G39" s="39">
        <f>COUNTIF(B39:F39,1)</f>
        <v>0</v>
      </c>
      <c r="H39" s="40">
        <f>COUNTIF(B39:F39,0)</f>
        <v>0</v>
      </c>
      <c r="I39" s="46">
        <v>212</v>
      </c>
    </row>
    <row r="40" spans="1:9" s="38" customFormat="1" ht="27" customHeight="1" x14ac:dyDescent="0.4">
      <c r="A40" s="38" t="s">
        <v>185</v>
      </c>
      <c r="G40" s="21"/>
      <c r="I40" s="44"/>
    </row>
    <row r="41" spans="1:9" ht="35" x14ac:dyDescent="0.35">
      <c r="A41" s="40" t="s">
        <v>19</v>
      </c>
      <c r="B41" s="40" t="s">
        <v>637</v>
      </c>
      <c r="C41" s="40" t="s">
        <v>637</v>
      </c>
      <c r="D41" s="40" t="s">
        <v>638</v>
      </c>
      <c r="E41" s="40" t="s">
        <v>638</v>
      </c>
      <c r="F41" s="40" t="s">
        <v>637</v>
      </c>
      <c r="G41" s="39"/>
    </row>
    <row r="42" spans="1:9" ht="27" customHeight="1" x14ac:dyDescent="0.35">
      <c r="A42" s="40" t="s">
        <v>20</v>
      </c>
      <c r="B42" s="40">
        <v>1</v>
      </c>
      <c r="C42" s="40">
        <v>1</v>
      </c>
      <c r="D42" s="40">
        <v>0.5</v>
      </c>
      <c r="E42" s="40">
        <v>0.5</v>
      </c>
      <c r="F42" s="40">
        <v>1</v>
      </c>
      <c r="G42" s="39">
        <f>COUNTIF(B42:F42,1)</f>
        <v>3</v>
      </c>
      <c r="H42" s="40">
        <f>COUNTIF(B42:F42,0)</f>
        <v>0</v>
      </c>
      <c r="I42" s="46">
        <v>201</v>
      </c>
    </row>
    <row r="43" spans="1:9" s="38" customFormat="1" ht="27" customHeight="1" x14ac:dyDescent="0.4">
      <c r="A43" s="38" t="s">
        <v>186</v>
      </c>
      <c r="G43" s="21"/>
      <c r="I43" s="44"/>
    </row>
    <row r="44" spans="1:9" x14ac:dyDescent="0.35">
      <c r="A44" s="40" t="s">
        <v>21</v>
      </c>
      <c r="B44" s="40" t="s">
        <v>540</v>
      </c>
      <c r="C44" s="40" t="s">
        <v>540</v>
      </c>
      <c r="D44" s="40" t="s">
        <v>540</v>
      </c>
      <c r="E44" s="40" t="s">
        <v>540</v>
      </c>
      <c r="F44" s="40" t="s">
        <v>540</v>
      </c>
      <c r="G44" s="39"/>
    </row>
    <row r="45" spans="1:9" ht="27" customHeight="1" x14ac:dyDescent="0.35">
      <c r="A45" s="40" t="s">
        <v>22</v>
      </c>
      <c r="B45" s="40" t="s">
        <v>518</v>
      </c>
      <c r="C45" s="40" t="s">
        <v>518</v>
      </c>
      <c r="D45" s="40" t="s">
        <v>518</v>
      </c>
      <c r="E45" s="40" t="s">
        <v>518</v>
      </c>
      <c r="F45" s="40" t="s">
        <v>518</v>
      </c>
      <c r="G45" s="39">
        <f>COUNTIF(B45:F45,1)</f>
        <v>0</v>
      </c>
      <c r="H45" s="40">
        <f>COUNTIF(B45:F45,0)</f>
        <v>0</v>
      </c>
      <c r="I45" s="46">
        <v>201</v>
      </c>
    </row>
    <row r="46" spans="1:9" s="38" customFormat="1" ht="27" customHeight="1" x14ac:dyDescent="0.4">
      <c r="A46" s="38" t="s">
        <v>187</v>
      </c>
      <c r="G46" s="21"/>
      <c r="I46" s="44"/>
    </row>
    <row r="47" spans="1:9" ht="52.5" x14ac:dyDescent="0.35">
      <c r="A47" s="40" t="s">
        <v>23</v>
      </c>
      <c r="B47" s="40" t="s">
        <v>639</v>
      </c>
      <c r="C47" s="40" t="s">
        <v>640</v>
      </c>
      <c r="D47" s="40" t="s">
        <v>639</v>
      </c>
      <c r="E47" s="40" t="s">
        <v>639</v>
      </c>
      <c r="F47" s="40" t="s">
        <v>640</v>
      </c>
      <c r="G47" s="39"/>
    </row>
    <row r="48" spans="1:9" ht="27" customHeight="1" x14ac:dyDescent="0.35">
      <c r="A48" s="40" t="s">
        <v>24</v>
      </c>
      <c r="B48" s="40">
        <v>1</v>
      </c>
      <c r="C48" s="40">
        <v>0.5</v>
      </c>
      <c r="D48" s="40">
        <v>1</v>
      </c>
      <c r="E48" s="40">
        <v>1</v>
      </c>
      <c r="F48" s="40">
        <v>0.5</v>
      </c>
      <c r="G48" s="39">
        <f>COUNTIF(B48:F48,1)</f>
        <v>3</v>
      </c>
      <c r="H48" s="40">
        <f>COUNTIF(B48:F48,0)</f>
        <v>0</v>
      </c>
      <c r="I48" s="46">
        <v>202</v>
      </c>
    </row>
    <row r="49" spans="1:9" s="38" customFormat="1" ht="27" customHeight="1" x14ac:dyDescent="0.4">
      <c r="A49" s="38" t="s">
        <v>188</v>
      </c>
      <c r="G49" s="21"/>
      <c r="I49" s="44"/>
    </row>
    <row r="50" spans="1:9" ht="35" x14ac:dyDescent="0.35">
      <c r="A50" s="40" t="s">
        <v>25</v>
      </c>
      <c r="B50" s="40" t="s">
        <v>641</v>
      </c>
      <c r="C50" s="40" t="s">
        <v>641</v>
      </c>
      <c r="D50" s="40" t="s">
        <v>641</v>
      </c>
      <c r="E50" s="40" t="s">
        <v>641</v>
      </c>
      <c r="F50" s="40" t="s">
        <v>641</v>
      </c>
      <c r="G50" s="39"/>
    </row>
    <row r="51" spans="1:9" ht="27" customHeight="1" x14ac:dyDescent="0.35">
      <c r="A51" s="40" t="s">
        <v>26</v>
      </c>
      <c r="B51" s="40">
        <v>1</v>
      </c>
      <c r="C51" s="40">
        <v>1</v>
      </c>
      <c r="D51" s="40">
        <v>1</v>
      </c>
      <c r="E51" s="40">
        <v>1</v>
      </c>
      <c r="F51" s="40">
        <v>1</v>
      </c>
      <c r="G51" s="39">
        <f>COUNTIF(B51:F51,1)</f>
        <v>5</v>
      </c>
      <c r="H51" s="40">
        <f>COUNTIF(B51:F51,0)</f>
        <v>0</v>
      </c>
      <c r="I51" s="46">
        <v>202</v>
      </c>
    </row>
    <row r="52" spans="1:9" s="38" customFormat="1" ht="27" customHeight="1" x14ac:dyDescent="0.4">
      <c r="A52" s="38" t="s">
        <v>189</v>
      </c>
      <c r="G52" s="21"/>
      <c r="I52" s="44"/>
    </row>
    <row r="53" spans="1:9" x14ac:dyDescent="0.35">
      <c r="A53" s="40" t="s">
        <v>27</v>
      </c>
      <c r="B53" s="40" t="s">
        <v>545</v>
      </c>
      <c r="C53" s="40" t="s">
        <v>545</v>
      </c>
      <c r="D53" s="40" t="s">
        <v>545</v>
      </c>
      <c r="E53" s="40" t="s">
        <v>545</v>
      </c>
      <c r="F53" s="40" t="s">
        <v>545</v>
      </c>
      <c r="G53" s="39"/>
    </row>
    <row r="54" spans="1:9" ht="27" customHeight="1" x14ac:dyDescent="0.35">
      <c r="A54" s="40" t="s">
        <v>28</v>
      </c>
      <c r="B54" s="40">
        <v>1</v>
      </c>
      <c r="C54" s="40">
        <v>1</v>
      </c>
      <c r="D54" s="40">
        <v>1</v>
      </c>
      <c r="E54" s="40">
        <v>1</v>
      </c>
      <c r="F54" s="40">
        <v>1</v>
      </c>
      <c r="G54" s="39">
        <f>COUNTIF(B54:F54,1)</f>
        <v>5</v>
      </c>
      <c r="H54" s="40">
        <f>COUNTIF(B54:F54,0)</f>
        <v>0</v>
      </c>
      <c r="I54" s="46">
        <v>202</v>
      </c>
    </row>
    <row r="55" spans="1:9" s="38" customFormat="1" ht="27" customHeight="1" x14ac:dyDescent="0.4">
      <c r="A55" s="38" t="s">
        <v>128</v>
      </c>
      <c r="G55" s="21"/>
      <c r="I55" s="44"/>
    </row>
    <row r="56" spans="1:9" ht="35" x14ac:dyDescent="0.35">
      <c r="A56" s="40" t="s">
        <v>149</v>
      </c>
      <c r="B56" s="40" t="s">
        <v>642</v>
      </c>
      <c r="C56" s="40" t="s">
        <v>642</v>
      </c>
      <c r="D56" s="40" t="s">
        <v>642</v>
      </c>
      <c r="E56" s="40" t="s">
        <v>642</v>
      </c>
      <c r="F56" s="40" t="s">
        <v>642</v>
      </c>
      <c r="G56" s="39"/>
    </row>
    <row r="57" spans="1:9" ht="27" customHeight="1" x14ac:dyDescent="0.35">
      <c r="A57" s="40" t="s">
        <v>150</v>
      </c>
      <c r="B57" s="40">
        <v>1</v>
      </c>
      <c r="C57" s="40">
        <v>1</v>
      </c>
      <c r="D57" s="40">
        <v>1</v>
      </c>
      <c r="E57" s="40">
        <v>1</v>
      </c>
      <c r="F57" s="40">
        <v>1</v>
      </c>
      <c r="G57" s="39">
        <f>COUNTIF(B57:F57,1)</f>
        <v>5</v>
      </c>
      <c r="H57" s="40">
        <f>COUNTIF(B57:F57,0)</f>
        <v>0</v>
      </c>
      <c r="I57" s="46">
        <v>212</v>
      </c>
    </row>
    <row r="58" spans="1:9" s="38" customFormat="1" ht="27" customHeight="1" x14ac:dyDescent="0.4">
      <c r="A58" s="38" t="s">
        <v>190</v>
      </c>
      <c r="G58" s="21"/>
      <c r="I58" s="44"/>
    </row>
    <row r="59" spans="1:9" ht="35" x14ac:dyDescent="0.35">
      <c r="A59" s="40" t="s">
        <v>151</v>
      </c>
      <c r="B59" s="40" t="s">
        <v>643</v>
      </c>
      <c r="C59" s="40" t="s">
        <v>643</v>
      </c>
      <c r="D59" s="40" t="s">
        <v>643</v>
      </c>
      <c r="E59" s="40" t="s">
        <v>643</v>
      </c>
      <c r="F59" s="40" t="s">
        <v>643</v>
      </c>
      <c r="G59" s="39"/>
    </row>
    <row r="60" spans="1:9" ht="27" customHeight="1" x14ac:dyDescent="0.35">
      <c r="A60" s="40" t="s">
        <v>152</v>
      </c>
      <c r="B60" s="40">
        <v>1</v>
      </c>
      <c r="C60" s="40">
        <v>1</v>
      </c>
      <c r="D60" s="40">
        <v>1</v>
      </c>
      <c r="E60" s="40">
        <v>1</v>
      </c>
      <c r="F60" s="40">
        <v>1</v>
      </c>
      <c r="G60" s="39">
        <f>COUNTIF(B60:F60,1)</f>
        <v>5</v>
      </c>
      <c r="H60" s="40">
        <f>COUNTIF(B60:F60,0)</f>
        <v>0</v>
      </c>
      <c r="I60" s="46">
        <v>212</v>
      </c>
    </row>
    <row r="61" spans="1:9" s="38" customFormat="1" ht="27" customHeight="1" x14ac:dyDescent="0.4">
      <c r="A61" s="38" t="s">
        <v>130</v>
      </c>
      <c r="G61" s="21"/>
      <c r="I61" s="44"/>
    </row>
    <row r="62" spans="1:9" ht="52.5" x14ac:dyDescent="0.35">
      <c r="A62" s="40" t="s">
        <v>153</v>
      </c>
      <c r="B62" s="40" t="s">
        <v>644</v>
      </c>
      <c r="C62" s="40" t="s">
        <v>644</v>
      </c>
      <c r="D62" s="40" t="s">
        <v>644</v>
      </c>
      <c r="E62" s="40" t="s">
        <v>644</v>
      </c>
      <c r="F62" s="40" t="s">
        <v>644</v>
      </c>
      <c r="G62" s="39"/>
    </row>
    <row r="63" spans="1:9" ht="27" customHeight="1" x14ac:dyDescent="0.35">
      <c r="A63" s="40" t="s">
        <v>154</v>
      </c>
      <c r="B63" s="40">
        <v>1</v>
      </c>
      <c r="C63" s="40">
        <v>1</v>
      </c>
      <c r="D63" s="40">
        <v>1</v>
      </c>
      <c r="E63" s="40">
        <v>1</v>
      </c>
      <c r="F63" s="40">
        <v>1</v>
      </c>
      <c r="G63" s="39">
        <f>COUNTIF(B63:F63,1)</f>
        <v>5</v>
      </c>
      <c r="H63" s="40">
        <f>COUNTIF(B63:F63,0)</f>
        <v>0</v>
      </c>
      <c r="I63" s="46">
        <v>212</v>
      </c>
    </row>
    <row r="64" spans="1:9" s="38" customFormat="1" ht="27" customHeight="1" x14ac:dyDescent="0.4">
      <c r="A64" s="78" t="s">
        <v>131</v>
      </c>
      <c r="B64" s="78"/>
      <c r="G64" s="21"/>
      <c r="I64" s="44"/>
    </row>
    <row r="65" spans="1:9" x14ac:dyDescent="0.35">
      <c r="A65" s="40" t="s">
        <v>155</v>
      </c>
      <c r="B65" s="40" t="s">
        <v>550</v>
      </c>
      <c r="C65" s="40" t="s">
        <v>550</v>
      </c>
      <c r="D65" s="40" t="s">
        <v>550</v>
      </c>
      <c r="E65" s="40" t="s">
        <v>550</v>
      </c>
      <c r="F65" s="40" t="s">
        <v>550</v>
      </c>
      <c r="G65" s="39"/>
    </row>
    <row r="66" spans="1:9" ht="27" customHeight="1" x14ac:dyDescent="0.35">
      <c r="A66" s="40" t="s">
        <v>156</v>
      </c>
      <c r="B66" s="40" t="s">
        <v>518</v>
      </c>
      <c r="C66" s="40" t="s">
        <v>518</v>
      </c>
      <c r="D66" s="40" t="s">
        <v>518</v>
      </c>
      <c r="E66" s="40" t="s">
        <v>518</v>
      </c>
      <c r="F66" s="40" t="s">
        <v>518</v>
      </c>
      <c r="G66" s="39">
        <f>COUNTIF(B66:F66,1)</f>
        <v>0</v>
      </c>
      <c r="H66" s="40">
        <f>COUNTIF(B66:F66,0)</f>
        <v>0</v>
      </c>
      <c r="I66" s="46">
        <v>212</v>
      </c>
    </row>
    <row r="67" spans="1:9" s="38" customFormat="1" ht="27" customHeight="1" x14ac:dyDescent="0.4">
      <c r="A67" s="38" t="s">
        <v>169</v>
      </c>
      <c r="G67" s="21"/>
      <c r="I67" s="44"/>
    </row>
    <row r="68" spans="1:9" ht="35" x14ac:dyDescent="0.35">
      <c r="A68" s="40" t="s">
        <v>29</v>
      </c>
      <c r="B68" s="40" t="s">
        <v>645</v>
      </c>
      <c r="C68" s="40" t="s">
        <v>645</v>
      </c>
      <c r="D68" s="40" t="s">
        <v>645</v>
      </c>
      <c r="E68" s="40" t="s">
        <v>645</v>
      </c>
      <c r="F68" s="40" t="s">
        <v>646</v>
      </c>
      <c r="G68" s="39"/>
    </row>
    <row r="69" spans="1:9" ht="27" customHeight="1" x14ac:dyDescent="0.35">
      <c r="A69" s="40" t="s">
        <v>30</v>
      </c>
      <c r="B69" s="40">
        <v>1</v>
      </c>
      <c r="C69" s="40">
        <v>1</v>
      </c>
      <c r="D69" s="40">
        <v>1</v>
      </c>
      <c r="E69" s="40">
        <v>1</v>
      </c>
      <c r="F69" s="40">
        <v>0</v>
      </c>
      <c r="G69" s="39">
        <f>COUNTIF(B69:F69,1)</f>
        <v>4</v>
      </c>
      <c r="H69" s="40">
        <f>COUNTIF(B69:F69,0)</f>
        <v>1</v>
      </c>
      <c r="I69" s="46">
        <v>201</v>
      </c>
    </row>
    <row r="70" spans="1:9" s="38" customFormat="1" ht="27" customHeight="1" x14ac:dyDescent="0.4">
      <c r="A70" s="38" t="s">
        <v>191</v>
      </c>
      <c r="G70" s="21"/>
      <c r="I70" s="44"/>
    </row>
    <row r="71" spans="1:9" x14ac:dyDescent="0.35">
      <c r="A71" s="40" t="s">
        <v>31</v>
      </c>
      <c r="B71" s="40" t="s">
        <v>553</v>
      </c>
      <c r="C71" s="40" t="s">
        <v>553</v>
      </c>
      <c r="D71" s="40" t="s">
        <v>553</v>
      </c>
      <c r="E71" s="40" t="s">
        <v>553</v>
      </c>
      <c r="F71" s="40" t="s">
        <v>553</v>
      </c>
      <c r="G71" s="39"/>
    </row>
    <row r="72" spans="1:9" ht="27" customHeight="1" x14ac:dyDescent="0.35">
      <c r="A72" s="40" t="s">
        <v>32</v>
      </c>
      <c r="B72" s="40">
        <v>1</v>
      </c>
      <c r="C72" s="40">
        <v>1</v>
      </c>
      <c r="D72" s="40">
        <v>1</v>
      </c>
      <c r="E72" s="40">
        <v>1</v>
      </c>
      <c r="F72" s="40">
        <v>1</v>
      </c>
      <c r="G72" s="39">
        <f>COUNTIF(B72:F72,1)</f>
        <v>5</v>
      </c>
      <c r="H72" s="40">
        <f>COUNTIF(B72:F72,0)</f>
        <v>0</v>
      </c>
      <c r="I72" s="46">
        <v>201</v>
      </c>
    </row>
    <row r="73" spans="1:9" s="38" customFormat="1" ht="27" customHeight="1" x14ac:dyDescent="0.4">
      <c r="A73" s="38" t="s">
        <v>135</v>
      </c>
      <c r="G73" s="21"/>
      <c r="I73" s="44"/>
    </row>
    <row r="74" spans="1:9" x14ac:dyDescent="0.35">
      <c r="A74" s="40" t="s">
        <v>157</v>
      </c>
      <c r="B74" s="40" t="s">
        <v>554</v>
      </c>
      <c r="C74" s="40" t="s">
        <v>554</v>
      </c>
      <c r="D74" s="40" t="s">
        <v>554</v>
      </c>
      <c r="E74" s="40" t="s">
        <v>554</v>
      </c>
      <c r="F74" s="40" t="s">
        <v>554</v>
      </c>
      <c r="G74" s="39"/>
    </row>
    <row r="75" spans="1:9" ht="27" customHeight="1" x14ac:dyDescent="0.35">
      <c r="A75" s="40" t="s">
        <v>158</v>
      </c>
      <c r="B75" s="40" t="s">
        <v>518</v>
      </c>
      <c r="C75" s="40" t="s">
        <v>518</v>
      </c>
      <c r="D75" s="40" t="s">
        <v>518</v>
      </c>
      <c r="E75" s="40" t="s">
        <v>518</v>
      </c>
      <c r="F75" s="40" t="s">
        <v>518</v>
      </c>
      <c r="G75" s="39">
        <f>COUNTIF(B75:F75,1)</f>
        <v>0</v>
      </c>
      <c r="H75" s="40">
        <f>COUNTIF(B75:F75,0)</f>
        <v>0</v>
      </c>
      <c r="I75" s="46">
        <v>211</v>
      </c>
    </row>
    <row r="76" spans="1:9" s="38" customFormat="1" ht="27" customHeight="1" x14ac:dyDescent="0.4">
      <c r="A76" s="38" t="s">
        <v>192</v>
      </c>
      <c r="G76" s="21"/>
      <c r="I76" s="44"/>
    </row>
    <row r="77" spans="1:9" x14ac:dyDescent="0.35">
      <c r="A77" s="40" t="s">
        <v>33</v>
      </c>
      <c r="B77" s="40" t="s">
        <v>647</v>
      </c>
      <c r="C77" s="40" t="s">
        <v>647</v>
      </c>
      <c r="D77" s="40" t="s">
        <v>647</v>
      </c>
      <c r="E77" s="40" t="s">
        <v>647</v>
      </c>
      <c r="F77" s="40" t="s">
        <v>647</v>
      </c>
      <c r="G77" s="39"/>
    </row>
    <row r="78" spans="1:9" ht="27" customHeight="1" x14ac:dyDescent="0.35">
      <c r="A78" s="40" t="s">
        <v>34</v>
      </c>
      <c r="B78" s="40" t="s">
        <v>518</v>
      </c>
      <c r="C78" s="40" t="s">
        <v>518</v>
      </c>
      <c r="D78" s="40" t="s">
        <v>518</v>
      </c>
      <c r="E78" s="40" t="s">
        <v>518</v>
      </c>
      <c r="F78" s="40" t="s">
        <v>518</v>
      </c>
      <c r="G78" s="39">
        <f>COUNTIF(B78:F78,1)</f>
        <v>0</v>
      </c>
      <c r="H78" s="40">
        <f>COUNTIF(B78:F78,0)</f>
        <v>0</v>
      </c>
      <c r="I78" s="46">
        <v>201</v>
      </c>
    </row>
    <row r="79" spans="1:9" s="38" customFormat="1" ht="27" customHeight="1" x14ac:dyDescent="0.4">
      <c r="A79" s="38" t="s">
        <v>450</v>
      </c>
      <c r="G79" s="21"/>
      <c r="I79" s="44"/>
    </row>
    <row r="80" spans="1:9" x14ac:dyDescent="0.35">
      <c r="A80" s="40" t="s">
        <v>35</v>
      </c>
      <c r="B80" s="40" t="s">
        <v>614</v>
      </c>
      <c r="C80" s="40" t="s">
        <v>614</v>
      </c>
      <c r="D80" s="40" t="s">
        <v>614</v>
      </c>
      <c r="E80" s="40" t="s">
        <v>614</v>
      </c>
      <c r="F80" s="40" t="s">
        <v>614</v>
      </c>
      <c r="G80" s="39"/>
    </row>
    <row r="81" spans="1:9" ht="27" customHeight="1" x14ac:dyDescent="0.35">
      <c r="A81" s="40" t="s">
        <v>36</v>
      </c>
      <c r="B81" s="40" t="s">
        <v>518</v>
      </c>
      <c r="C81" s="40" t="s">
        <v>518</v>
      </c>
      <c r="D81" s="40" t="s">
        <v>518</v>
      </c>
      <c r="E81" s="40" t="s">
        <v>518</v>
      </c>
      <c r="F81" s="40" t="s">
        <v>518</v>
      </c>
      <c r="G81" s="39">
        <f>COUNTIF(B81:F81,1)</f>
        <v>0</v>
      </c>
      <c r="H81" s="40">
        <f>COUNTIF(B81:F81,0)</f>
        <v>0</v>
      </c>
      <c r="I81" s="46">
        <v>201</v>
      </c>
    </row>
    <row r="82" spans="1:9" s="38" customFormat="1" ht="27" customHeight="1" x14ac:dyDescent="0.4">
      <c r="A82" s="78" t="s">
        <v>451</v>
      </c>
      <c r="B82" s="79"/>
      <c r="G82" s="21"/>
      <c r="I82" s="44"/>
    </row>
    <row r="83" spans="1:9" ht="18.75" customHeight="1" x14ac:dyDescent="0.35">
      <c r="A83" s="40" t="s">
        <v>37</v>
      </c>
      <c r="B83" s="40" t="s">
        <v>615</v>
      </c>
      <c r="C83" s="40" t="s">
        <v>615</v>
      </c>
      <c r="D83" s="40" t="s">
        <v>615</v>
      </c>
      <c r="E83" s="40" t="s">
        <v>615</v>
      </c>
      <c r="F83" s="40" t="s">
        <v>615</v>
      </c>
      <c r="G83" s="39"/>
    </row>
    <row r="84" spans="1:9" ht="27" customHeight="1" x14ac:dyDescent="0.35">
      <c r="A84" s="40" t="s">
        <v>38</v>
      </c>
      <c r="B84" s="40" t="s">
        <v>518</v>
      </c>
      <c r="C84" s="40" t="s">
        <v>518</v>
      </c>
      <c r="D84" s="40" t="s">
        <v>518</v>
      </c>
      <c r="E84" s="40" t="s">
        <v>518</v>
      </c>
      <c r="F84" s="40" t="s">
        <v>518</v>
      </c>
      <c r="G84" s="39">
        <f>COUNTIF(B84:F84,1)</f>
        <v>0</v>
      </c>
      <c r="H84" s="40">
        <f>COUNTIF(B84:F84,0)</f>
        <v>0</v>
      </c>
      <c r="I84" s="46">
        <v>201</v>
      </c>
    </row>
    <row r="85" spans="1:9" s="38" customFormat="1" ht="27" customHeight="1" x14ac:dyDescent="0.4">
      <c r="A85" s="38" t="s">
        <v>193</v>
      </c>
      <c r="G85" s="21"/>
      <c r="I85" s="44"/>
    </row>
    <row r="86" spans="1:9" x14ac:dyDescent="0.35">
      <c r="A86" s="40" t="s">
        <v>39</v>
      </c>
      <c r="B86" s="40" t="s">
        <v>558</v>
      </c>
      <c r="C86" s="40" t="s">
        <v>558</v>
      </c>
      <c r="D86" s="40" t="s">
        <v>558</v>
      </c>
      <c r="E86" s="40" t="s">
        <v>558</v>
      </c>
      <c r="F86" s="40" t="s">
        <v>558</v>
      </c>
      <c r="G86" s="39"/>
    </row>
    <row r="87" spans="1:9" ht="27" customHeight="1" x14ac:dyDescent="0.35">
      <c r="A87" s="40" t="s">
        <v>40</v>
      </c>
      <c r="B87" s="40">
        <v>1</v>
      </c>
      <c r="C87" s="40">
        <v>1</v>
      </c>
      <c r="D87" s="40">
        <v>1</v>
      </c>
      <c r="E87" s="40">
        <v>1</v>
      </c>
      <c r="F87" s="40">
        <v>1</v>
      </c>
      <c r="G87" s="39">
        <f>COUNTIF(B87:F87,1)</f>
        <v>5</v>
      </c>
      <c r="H87" s="40">
        <f>COUNTIF(B87:F87,0)</f>
        <v>0</v>
      </c>
      <c r="I87" s="46">
        <v>201</v>
      </c>
    </row>
    <row r="88" spans="1:9" s="38" customFormat="1" ht="27" customHeight="1" x14ac:dyDescent="0.4">
      <c r="A88" s="38" t="s">
        <v>194</v>
      </c>
      <c r="G88" s="21"/>
      <c r="I88" s="44"/>
    </row>
    <row r="89" spans="1:9" ht="35" x14ac:dyDescent="0.35">
      <c r="A89" s="40" t="s">
        <v>41</v>
      </c>
      <c r="B89" s="40" t="s">
        <v>648</v>
      </c>
      <c r="C89" s="40" t="s">
        <v>560</v>
      </c>
      <c r="D89" s="40" t="s">
        <v>560</v>
      </c>
      <c r="E89" s="40" t="s">
        <v>560</v>
      </c>
      <c r="F89" s="40" t="s">
        <v>560</v>
      </c>
      <c r="G89" s="39"/>
    </row>
    <row r="90" spans="1:9" ht="27" customHeight="1" x14ac:dyDescent="0.35">
      <c r="A90" s="40" t="s">
        <v>42</v>
      </c>
      <c r="B90" s="40">
        <v>1</v>
      </c>
      <c r="C90" s="40">
        <v>1</v>
      </c>
      <c r="D90" s="40">
        <v>1</v>
      </c>
      <c r="E90" s="40">
        <v>1</v>
      </c>
      <c r="F90" s="40">
        <v>1</v>
      </c>
      <c r="G90" s="39">
        <f>COUNTIF(B90:F90,1)</f>
        <v>5</v>
      </c>
      <c r="H90" s="40">
        <f>COUNTIF(B90:F90,0)</f>
        <v>0</v>
      </c>
      <c r="I90" s="46">
        <v>201</v>
      </c>
    </row>
    <row r="91" spans="1:9" s="38" customFormat="1" ht="27" customHeight="1" x14ac:dyDescent="0.4">
      <c r="A91" s="38" t="s">
        <v>195</v>
      </c>
      <c r="G91" s="21"/>
      <c r="I91" s="44"/>
    </row>
    <row r="92" spans="1:9" x14ac:dyDescent="0.35">
      <c r="A92" s="40" t="s">
        <v>43</v>
      </c>
      <c r="B92" s="40" t="s">
        <v>561</v>
      </c>
      <c r="C92" s="40" t="s">
        <v>561</v>
      </c>
      <c r="D92" s="40" t="s">
        <v>561</v>
      </c>
      <c r="E92" s="40" t="s">
        <v>561</v>
      </c>
      <c r="F92" s="40" t="s">
        <v>561</v>
      </c>
      <c r="G92" s="39"/>
    </row>
    <row r="93" spans="1:9" ht="27" customHeight="1" x14ac:dyDescent="0.35">
      <c r="A93" s="40" t="s">
        <v>44</v>
      </c>
      <c r="B93" s="40">
        <v>1</v>
      </c>
      <c r="C93" s="40">
        <v>1</v>
      </c>
      <c r="D93" s="40">
        <v>1</v>
      </c>
      <c r="E93" s="40">
        <v>1</v>
      </c>
      <c r="F93" s="40">
        <v>1</v>
      </c>
      <c r="G93" s="39">
        <f>COUNTIF(B93:F93,1)</f>
        <v>5</v>
      </c>
      <c r="H93" s="40">
        <f>COUNTIF(B93:F93,0)</f>
        <v>0</v>
      </c>
      <c r="I93" s="46">
        <v>201</v>
      </c>
    </row>
    <row r="94" spans="1:9" s="38" customFormat="1" ht="27" customHeight="1" x14ac:dyDescent="0.4">
      <c r="A94" s="78" t="s">
        <v>196</v>
      </c>
      <c r="B94" s="78"/>
      <c r="G94" s="21"/>
      <c r="I94" s="44"/>
    </row>
    <row r="95" spans="1:9" x14ac:dyDescent="0.35">
      <c r="A95" s="40" t="s">
        <v>171</v>
      </c>
      <c r="B95" s="40">
        <v>44</v>
      </c>
      <c r="C95" s="40">
        <v>67</v>
      </c>
      <c r="D95" s="40">
        <v>38</v>
      </c>
      <c r="E95" s="40">
        <v>44</v>
      </c>
      <c r="F95" s="40">
        <v>37</v>
      </c>
      <c r="G95" s="39"/>
    </row>
    <row r="96" spans="1:9" x14ac:dyDescent="0.35">
      <c r="A96" s="40" t="s">
        <v>172</v>
      </c>
      <c r="B96" s="40">
        <v>33</v>
      </c>
      <c r="C96" s="40">
        <v>56</v>
      </c>
      <c r="D96" s="40">
        <v>27</v>
      </c>
      <c r="E96" s="40">
        <v>33</v>
      </c>
      <c r="F96" s="40">
        <v>26</v>
      </c>
      <c r="G96" s="39"/>
    </row>
    <row r="97" spans="1:9" ht="52.5" x14ac:dyDescent="0.35">
      <c r="A97" s="40" t="s">
        <v>45</v>
      </c>
      <c r="B97" s="40" t="s">
        <v>649</v>
      </c>
      <c r="C97" s="40" t="s">
        <v>649</v>
      </c>
      <c r="D97" s="40" t="s">
        <v>649</v>
      </c>
      <c r="E97" s="40" t="s">
        <v>649</v>
      </c>
      <c r="F97" s="40" t="s">
        <v>649</v>
      </c>
      <c r="G97" s="39"/>
    </row>
    <row r="98" spans="1:9" ht="27" customHeight="1" x14ac:dyDescent="0.35">
      <c r="A98" s="40" t="s">
        <v>46</v>
      </c>
      <c r="B98" s="40">
        <f t="shared" ref="B98:F98" si="1">IFERROR(B96/B95,NA())</f>
        <v>0.75</v>
      </c>
      <c r="C98" s="40">
        <f t="shared" si="1"/>
        <v>0.83582089552238803</v>
      </c>
      <c r="D98" s="40">
        <f t="shared" si="1"/>
        <v>0.71052631578947367</v>
      </c>
      <c r="E98" s="40">
        <f t="shared" si="1"/>
        <v>0.75</v>
      </c>
      <c r="F98" s="40">
        <f t="shared" si="1"/>
        <v>0.70270270270270274</v>
      </c>
      <c r="G98" s="39">
        <f>COUNTIF(B98:F98,1)</f>
        <v>0</v>
      </c>
      <c r="H98" s="40">
        <f>COUNTIF(B98:F98,0)</f>
        <v>0</v>
      </c>
      <c r="I98" s="46">
        <v>201</v>
      </c>
    </row>
    <row r="99" spans="1:9" s="38" customFormat="1" ht="27" customHeight="1" x14ac:dyDescent="0.4">
      <c r="A99" s="38" t="s">
        <v>181</v>
      </c>
      <c r="G99" s="21"/>
      <c r="I99" s="44"/>
    </row>
    <row r="100" spans="1:9" x14ac:dyDescent="0.35">
      <c r="A100" s="40" t="s">
        <v>47</v>
      </c>
      <c r="B100" s="40" t="s">
        <v>564</v>
      </c>
      <c r="C100" s="40" t="s">
        <v>564</v>
      </c>
      <c r="D100" s="40" t="s">
        <v>564</v>
      </c>
      <c r="E100" s="40" t="s">
        <v>564</v>
      </c>
      <c r="F100" s="40" t="s">
        <v>564</v>
      </c>
      <c r="G100" s="39"/>
    </row>
    <row r="101" spans="1:9" ht="27" customHeight="1" x14ac:dyDescent="0.35">
      <c r="A101" s="40" t="s">
        <v>48</v>
      </c>
      <c r="B101" s="40">
        <v>1</v>
      </c>
      <c r="C101" s="40">
        <v>1</v>
      </c>
      <c r="D101" s="40">
        <v>1</v>
      </c>
      <c r="E101" s="40">
        <v>1</v>
      </c>
      <c r="F101" s="40">
        <v>1</v>
      </c>
      <c r="G101" s="39">
        <f>COUNTIF(B101:F101,1)</f>
        <v>5</v>
      </c>
      <c r="H101" s="40">
        <f>COUNTIF(B101:F101,0)</f>
        <v>0</v>
      </c>
      <c r="I101" s="46">
        <v>202</v>
      </c>
    </row>
    <row r="102" spans="1:9" s="38" customFormat="1" ht="27" customHeight="1" x14ac:dyDescent="0.4">
      <c r="A102" s="38" t="s">
        <v>458</v>
      </c>
      <c r="G102" s="21"/>
      <c r="I102" s="44"/>
    </row>
    <row r="103" spans="1:9" x14ac:dyDescent="0.35">
      <c r="A103" s="40" t="s">
        <v>179</v>
      </c>
      <c r="B103" s="40">
        <v>24</v>
      </c>
      <c r="C103" s="40">
        <v>20</v>
      </c>
      <c r="D103" s="40">
        <v>19</v>
      </c>
      <c r="E103" s="40">
        <v>16</v>
      </c>
      <c r="F103" s="40">
        <v>31</v>
      </c>
      <c r="G103" s="39"/>
    </row>
    <row r="104" spans="1:9" x14ac:dyDescent="0.35">
      <c r="A104" s="40" t="s">
        <v>180</v>
      </c>
      <c r="B104" s="40">
        <v>24</v>
      </c>
      <c r="C104" s="40">
        <v>20</v>
      </c>
      <c r="D104" s="40">
        <v>19</v>
      </c>
      <c r="E104" s="40">
        <v>16</v>
      </c>
      <c r="F104" s="40">
        <v>31</v>
      </c>
      <c r="G104" s="39"/>
    </row>
    <row r="105" spans="1:9" ht="70" x14ac:dyDescent="0.35">
      <c r="A105" s="40" t="s">
        <v>49</v>
      </c>
      <c r="B105" s="40" t="s">
        <v>650</v>
      </c>
      <c r="C105" s="40" t="s">
        <v>651</v>
      </c>
      <c r="D105" s="40" t="s">
        <v>652</v>
      </c>
      <c r="E105" s="40" t="s">
        <v>653</v>
      </c>
      <c r="F105" s="40" t="s">
        <v>654</v>
      </c>
      <c r="G105" s="39"/>
    </row>
    <row r="106" spans="1:9" ht="27" customHeight="1" x14ac:dyDescent="0.35">
      <c r="A106" s="40" t="s">
        <v>50</v>
      </c>
      <c r="B106" s="40">
        <f t="shared" ref="B106:F106" si="2">IFERROR(B104/B103,NA())</f>
        <v>1</v>
      </c>
      <c r="C106" s="40">
        <f t="shared" si="2"/>
        <v>1</v>
      </c>
      <c r="D106" s="40">
        <f t="shared" si="2"/>
        <v>1</v>
      </c>
      <c r="E106" s="40">
        <f t="shared" si="2"/>
        <v>1</v>
      </c>
      <c r="F106" s="40">
        <f t="shared" si="2"/>
        <v>1</v>
      </c>
      <c r="G106" s="39">
        <f>COUNTIF(B106:F106,1)</f>
        <v>5</v>
      </c>
      <c r="H106" s="40">
        <f>COUNTIF(B106:F106,0)</f>
        <v>0</v>
      </c>
      <c r="I106" s="46">
        <v>202</v>
      </c>
    </row>
    <row r="107" spans="1:9" s="38" customFormat="1" ht="27" customHeight="1" x14ac:dyDescent="0.4">
      <c r="A107" s="38" t="s">
        <v>178</v>
      </c>
      <c r="G107" s="21"/>
      <c r="I107" s="44"/>
    </row>
    <row r="108" spans="1:9" x14ac:dyDescent="0.35">
      <c r="A108" s="40" t="s">
        <v>51</v>
      </c>
      <c r="B108" s="40" t="s">
        <v>655</v>
      </c>
      <c r="C108" s="40" t="s">
        <v>655</v>
      </c>
      <c r="D108" s="40" t="s">
        <v>655</v>
      </c>
      <c r="E108" s="40" t="s">
        <v>655</v>
      </c>
      <c r="F108" s="40" t="s">
        <v>655</v>
      </c>
      <c r="G108" s="39"/>
    </row>
    <row r="109" spans="1:9" ht="27" customHeight="1" x14ac:dyDescent="0.35">
      <c r="A109" s="40" t="s">
        <v>52</v>
      </c>
      <c r="B109" s="40">
        <v>1</v>
      </c>
      <c r="C109" s="40">
        <v>1</v>
      </c>
      <c r="D109" s="40">
        <v>1</v>
      </c>
      <c r="E109" s="40">
        <v>1</v>
      </c>
      <c r="F109" s="40">
        <v>1</v>
      </c>
      <c r="G109" s="39">
        <f>COUNTIF(B109:F109,1)</f>
        <v>5</v>
      </c>
      <c r="H109" s="40">
        <f>COUNTIF(B109:F109,0)</f>
        <v>0</v>
      </c>
      <c r="I109" s="46">
        <v>202</v>
      </c>
    </row>
    <row r="110" spans="1:9" s="38" customFormat="1" ht="27" customHeight="1" x14ac:dyDescent="0.4">
      <c r="A110" s="38" t="s">
        <v>137</v>
      </c>
      <c r="G110" s="21"/>
      <c r="I110" s="44"/>
    </row>
    <row r="111" spans="1:9" ht="18" x14ac:dyDescent="0.35">
      <c r="A111" s="40" t="s">
        <v>159</v>
      </c>
      <c r="B111" s="7" t="s">
        <v>574</v>
      </c>
      <c r="C111" s="7" t="s">
        <v>574</v>
      </c>
      <c r="D111" s="7" t="s">
        <v>574</v>
      </c>
      <c r="E111" s="7" t="s">
        <v>574</v>
      </c>
      <c r="F111" s="7" t="s">
        <v>574</v>
      </c>
      <c r="G111" s="39"/>
    </row>
    <row r="112" spans="1:9" ht="27" customHeight="1" x14ac:dyDescent="0.35">
      <c r="A112" s="40" t="s">
        <v>160</v>
      </c>
      <c r="B112" s="40" t="s">
        <v>518</v>
      </c>
      <c r="C112" s="40" t="s">
        <v>518</v>
      </c>
      <c r="D112" s="40" t="s">
        <v>518</v>
      </c>
      <c r="E112" s="40" t="s">
        <v>518</v>
      </c>
      <c r="F112" s="40" t="s">
        <v>518</v>
      </c>
      <c r="G112" s="39">
        <f>COUNTIF(B112:F112,1)</f>
        <v>0</v>
      </c>
      <c r="H112" s="40">
        <f>COUNTIF(B112:F112,0)</f>
        <v>0</v>
      </c>
      <c r="I112" s="46">
        <v>211</v>
      </c>
    </row>
    <row r="113" spans="1:9" s="38" customFormat="1" ht="27" customHeight="1" x14ac:dyDescent="0.4">
      <c r="A113" s="38" t="s">
        <v>463</v>
      </c>
      <c r="G113" s="21"/>
      <c r="I113" s="44"/>
    </row>
    <row r="114" spans="1:9" ht="36" x14ac:dyDescent="0.35">
      <c r="A114" s="40" t="s">
        <v>161</v>
      </c>
      <c r="B114" s="7" t="s">
        <v>575</v>
      </c>
      <c r="C114" s="7" t="s">
        <v>575</v>
      </c>
      <c r="D114" s="7" t="s">
        <v>575</v>
      </c>
      <c r="E114" s="7" t="s">
        <v>575</v>
      </c>
      <c r="F114" s="7" t="s">
        <v>575</v>
      </c>
      <c r="G114" s="39"/>
    </row>
    <row r="115" spans="1:9" ht="27" customHeight="1" x14ac:dyDescent="0.35">
      <c r="A115" s="40" t="s">
        <v>162</v>
      </c>
      <c r="B115" s="40">
        <v>1</v>
      </c>
      <c r="C115" s="40">
        <v>1</v>
      </c>
      <c r="D115" s="40">
        <v>1</v>
      </c>
      <c r="E115" s="40">
        <v>1</v>
      </c>
      <c r="F115" s="40">
        <v>1</v>
      </c>
      <c r="G115" s="39">
        <f>COUNTIF(B115:F115,1)</f>
        <v>5</v>
      </c>
      <c r="H115" s="40">
        <f>COUNTIF(B115:F115,0)</f>
        <v>0</v>
      </c>
      <c r="I115" s="46">
        <v>211</v>
      </c>
    </row>
    <row r="116" spans="1:9" s="38" customFormat="1" ht="27" customHeight="1" x14ac:dyDescent="0.4">
      <c r="A116" s="38" t="s">
        <v>210</v>
      </c>
      <c r="G116" s="21"/>
      <c r="I116" s="44"/>
    </row>
    <row r="117" spans="1:9" ht="35" x14ac:dyDescent="0.35">
      <c r="A117" s="40" t="s">
        <v>163</v>
      </c>
      <c r="B117" s="40" t="s">
        <v>656</v>
      </c>
      <c r="C117" s="40" t="s">
        <v>656</v>
      </c>
      <c r="D117" s="40" t="s">
        <v>656</v>
      </c>
      <c r="E117" s="40" t="s">
        <v>656</v>
      </c>
      <c r="F117" s="40" t="s">
        <v>656</v>
      </c>
      <c r="G117" s="39"/>
    </row>
    <row r="118" spans="1:9" ht="27" customHeight="1" x14ac:dyDescent="0.35">
      <c r="A118" s="40" t="s">
        <v>164</v>
      </c>
      <c r="B118" s="40">
        <v>1</v>
      </c>
      <c r="C118" s="40">
        <v>1</v>
      </c>
      <c r="D118" s="40">
        <v>1</v>
      </c>
      <c r="E118" s="40">
        <v>1</v>
      </c>
      <c r="F118" s="40">
        <v>1</v>
      </c>
      <c r="G118" s="39">
        <f>COUNTIF(B118:F118,1)</f>
        <v>5</v>
      </c>
      <c r="H118" s="40">
        <f>COUNTIF(B118:F118,0)</f>
        <v>0</v>
      </c>
      <c r="I118" s="46">
        <v>211</v>
      </c>
    </row>
    <row r="119" spans="1:9" s="38" customFormat="1" ht="27" customHeight="1" x14ac:dyDescent="0.4">
      <c r="A119" s="38" t="s">
        <v>140</v>
      </c>
      <c r="G119" s="21"/>
      <c r="I119" s="44"/>
    </row>
    <row r="120" spans="1:9" ht="18" x14ac:dyDescent="0.35">
      <c r="A120" s="40" t="s">
        <v>165</v>
      </c>
      <c r="B120" s="7" t="s">
        <v>579</v>
      </c>
      <c r="C120" s="7" t="s">
        <v>579</v>
      </c>
      <c r="D120" s="7" t="s">
        <v>579</v>
      </c>
      <c r="E120" s="7" t="s">
        <v>579</v>
      </c>
      <c r="F120" s="7" t="s">
        <v>579</v>
      </c>
      <c r="G120" s="39"/>
    </row>
    <row r="121" spans="1:9" ht="27" customHeight="1" x14ac:dyDescent="0.35">
      <c r="A121" s="40" t="s">
        <v>166</v>
      </c>
      <c r="B121" s="40" t="s">
        <v>518</v>
      </c>
      <c r="C121" s="40" t="s">
        <v>518</v>
      </c>
      <c r="D121" s="40" t="s">
        <v>518</v>
      </c>
      <c r="E121" s="40" t="s">
        <v>518</v>
      </c>
      <c r="F121" s="40" t="s">
        <v>518</v>
      </c>
      <c r="G121" s="39">
        <f>COUNTIF(B121:F121,1)</f>
        <v>0</v>
      </c>
      <c r="H121" s="40">
        <f>COUNTIF(B121:F121,0)</f>
        <v>0</v>
      </c>
      <c r="I121" s="46">
        <v>211</v>
      </c>
    </row>
    <row r="122" spans="1:9" s="38" customFormat="1" ht="27" customHeight="1" x14ac:dyDescent="0.4">
      <c r="A122" s="38" t="s">
        <v>467</v>
      </c>
      <c r="G122" s="21"/>
      <c r="I122" s="44"/>
    </row>
    <row r="123" spans="1:9" ht="52.5" x14ac:dyDescent="0.35">
      <c r="A123" s="40" t="s">
        <v>53</v>
      </c>
      <c r="B123" s="40" t="s">
        <v>657</v>
      </c>
      <c r="C123" s="40" t="s">
        <v>657</v>
      </c>
      <c r="D123" s="40" t="s">
        <v>657</v>
      </c>
      <c r="E123" s="40" t="s">
        <v>657</v>
      </c>
      <c r="F123" s="40" t="s">
        <v>657</v>
      </c>
      <c r="G123" s="39"/>
    </row>
    <row r="124" spans="1:9" ht="27" customHeight="1" x14ac:dyDescent="0.35">
      <c r="A124" s="40" t="s">
        <v>54</v>
      </c>
      <c r="B124" s="40">
        <v>1</v>
      </c>
      <c r="C124" s="40">
        <v>1</v>
      </c>
      <c r="D124" s="40">
        <v>1</v>
      </c>
      <c r="E124" s="40">
        <v>1</v>
      </c>
      <c r="F124" s="40">
        <v>1</v>
      </c>
      <c r="G124" s="39">
        <f>COUNTIF(B124:F124,1)</f>
        <v>5</v>
      </c>
      <c r="H124" s="40">
        <f>COUNTIF(B124:F124,0)</f>
        <v>0</v>
      </c>
      <c r="I124" s="46">
        <v>201</v>
      </c>
    </row>
    <row r="125" spans="1:9" s="38" customFormat="1" ht="27" customHeight="1" x14ac:dyDescent="0.4">
      <c r="A125" s="38" t="s">
        <v>469</v>
      </c>
      <c r="G125" s="21"/>
      <c r="I125" s="44"/>
    </row>
    <row r="126" spans="1:9" ht="35" x14ac:dyDescent="0.35">
      <c r="A126" s="40" t="s">
        <v>55</v>
      </c>
      <c r="B126" s="40" t="s">
        <v>658</v>
      </c>
      <c r="C126" s="40" t="s">
        <v>658</v>
      </c>
      <c r="D126" s="40" t="s">
        <v>658</v>
      </c>
      <c r="E126" s="40" t="s">
        <v>658</v>
      </c>
      <c r="F126" s="40" t="s">
        <v>658</v>
      </c>
      <c r="G126" s="39"/>
    </row>
    <row r="127" spans="1:9" ht="27" customHeight="1" x14ac:dyDescent="0.35">
      <c r="A127" s="40" t="s">
        <v>56</v>
      </c>
      <c r="B127" s="40">
        <v>0</v>
      </c>
      <c r="C127" s="40">
        <v>0</v>
      </c>
      <c r="D127" s="40">
        <v>0</v>
      </c>
      <c r="E127" s="40">
        <v>0</v>
      </c>
      <c r="F127" s="40">
        <v>0</v>
      </c>
      <c r="G127" s="39">
        <f>COUNTIF(B127:F127,1)</f>
        <v>0</v>
      </c>
      <c r="H127" s="40">
        <f>COUNTIF(B127:F127,0)</f>
        <v>5</v>
      </c>
      <c r="I127" s="46">
        <v>202</v>
      </c>
    </row>
    <row r="128" spans="1:9" s="38" customFormat="1" ht="27" customHeight="1" x14ac:dyDescent="0.4">
      <c r="A128" s="38" t="s">
        <v>470</v>
      </c>
      <c r="G128" s="21"/>
      <c r="I128" s="44"/>
    </row>
    <row r="129" spans="1:9" x14ac:dyDescent="0.35">
      <c r="A129" s="40" t="s">
        <v>76</v>
      </c>
      <c r="B129" s="40" t="s">
        <v>582</v>
      </c>
      <c r="C129" s="40" t="s">
        <v>582</v>
      </c>
      <c r="D129" s="40" t="s">
        <v>582</v>
      </c>
      <c r="E129" s="40" t="s">
        <v>582</v>
      </c>
      <c r="F129" s="40" t="s">
        <v>582</v>
      </c>
      <c r="G129" s="39"/>
    </row>
    <row r="130" spans="1:9" ht="27" customHeight="1" x14ac:dyDescent="0.35">
      <c r="A130" s="40" t="s">
        <v>77</v>
      </c>
      <c r="B130" s="40">
        <v>1</v>
      </c>
      <c r="C130" s="40">
        <v>1</v>
      </c>
      <c r="D130" s="40">
        <v>1</v>
      </c>
      <c r="E130" s="40">
        <v>1</v>
      </c>
      <c r="F130" s="40">
        <v>1</v>
      </c>
      <c r="G130" s="39">
        <f>COUNTIF(B130:F130,1)</f>
        <v>5</v>
      </c>
      <c r="H130" s="40">
        <f>COUNTIF(B130:F130,0)</f>
        <v>0</v>
      </c>
      <c r="I130" s="46">
        <v>201</v>
      </c>
    </row>
    <row r="131" spans="1:9" s="38" customFormat="1" ht="27" customHeight="1" x14ac:dyDescent="0.4">
      <c r="A131" s="38" t="s">
        <v>471</v>
      </c>
      <c r="G131" s="21"/>
      <c r="I131" s="44"/>
    </row>
    <row r="132" spans="1:9" x14ac:dyDescent="0.35">
      <c r="A132" s="40" t="s">
        <v>57</v>
      </c>
      <c r="B132" s="40" t="s">
        <v>583</v>
      </c>
      <c r="C132" s="40" t="s">
        <v>583</v>
      </c>
      <c r="D132" s="40" t="s">
        <v>583</v>
      </c>
      <c r="E132" s="40" t="s">
        <v>583</v>
      </c>
      <c r="F132" s="40" t="s">
        <v>583</v>
      </c>
      <c r="G132" s="39"/>
    </row>
    <row r="133" spans="1:9" ht="27" customHeight="1" x14ac:dyDescent="0.35">
      <c r="A133" s="40" t="s">
        <v>58</v>
      </c>
      <c r="B133" s="40">
        <v>1</v>
      </c>
      <c r="C133" s="40">
        <v>1</v>
      </c>
      <c r="D133" s="40">
        <v>1</v>
      </c>
      <c r="E133" s="40">
        <v>1</v>
      </c>
      <c r="F133" s="40">
        <v>1</v>
      </c>
      <c r="G133" s="39">
        <f>COUNTIF(B133:F133,1)</f>
        <v>5</v>
      </c>
      <c r="H133" s="40">
        <f>COUNTIF(B133:F133,0)</f>
        <v>0</v>
      </c>
      <c r="I133" s="46">
        <v>201</v>
      </c>
    </row>
    <row r="134" spans="1:9" s="38" customFormat="1" ht="27" customHeight="1" x14ac:dyDescent="0.4">
      <c r="A134" s="38" t="s">
        <v>177</v>
      </c>
      <c r="G134" s="21"/>
      <c r="I134" s="44"/>
    </row>
    <row r="135" spans="1:9" ht="35" x14ac:dyDescent="0.35">
      <c r="A135" s="40" t="s">
        <v>59</v>
      </c>
      <c r="B135" s="40" t="s">
        <v>585</v>
      </c>
      <c r="C135" s="40" t="s">
        <v>585</v>
      </c>
      <c r="D135" s="40" t="s">
        <v>585</v>
      </c>
      <c r="E135" s="40" t="s">
        <v>585</v>
      </c>
      <c r="F135" s="40" t="s">
        <v>585</v>
      </c>
      <c r="G135" s="39"/>
    </row>
    <row r="136" spans="1:9" ht="27" customHeight="1" x14ac:dyDescent="0.35">
      <c r="A136" s="40" t="s">
        <v>60</v>
      </c>
      <c r="B136" s="40">
        <v>1</v>
      </c>
      <c r="C136" s="40">
        <v>1</v>
      </c>
      <c r="D136" s="40">
        <v>1</v>
      </c>
      <c r="E136" s="40">
        <v>1</v>
      </c>
      <c r="F136" s="40">
        <v>1</v>
      </c>
      <c r="G136" s="39">
        <f>COUNTIF(B136:F136,1)</f>
        <v>5</v>
      </c>
      <c r="H136" s="40">
        <f>COUNTIF(B136:F136,0)</f>
        <v>0</v>
      </c>
      <c r="I136" s="46">
        <v>202</v>
      </c>
    </row>
    <row r="137" spans="1:9" s="38" customFormat="1" ht="27" customHeight="1" x14ac:dyDescent="0.4">
      <c r="A137" s="38" t="s">
        <v>176</v>
      </c>
      <c r="G137" s="21"/>
      <c r="I137" s="44"/>
    </row>
    <row r="138" spans="1:9" ht="35" x14ac:dyDescent="0.35">
      <c r="A138" s="40" t="s">
        <v>61</v>
      </c>
      <c r="B138" s="40" t="s">
        <v>586</v>
      </c>
      <c r="C138" s="40" t="s">
        <v>586</v>
      </c>
      <c r="D138" s="40" t="s">
        <v>586</v>
      </c>
      <c r="E138" s="40" t="s">
        <v>586</v>
      </c>
      <c r="F138" s="40" t="s">
        <v>586</v>
      </c>
      <c r="G138" s="39"/>
    </row>
    <row r="139" spans="1:9" ht="27" customHeight="1" x14ac:dyDescent="0.35">
      <c r="A139" s="40" t="s">
        <v>62</v>
      </c>
      <c r="B139" s="40">
        <v>1</v>
      </c>
      <c r="C139" s="40">
        <v>1</v>
      </c>
      <c r="D139" s="40">
        <v>1</v>
      </c>
      <c r="E139" s="40">
        <v>1</v>
      </c>
      <c r="F139" s="40">
        <v>1</v>
      </c>
      <c r="G139" s="39">
        <f>COUNTIF(B139:F139,1)</f>
        <v>5</v>
      </c>
      <c r="H139" s="40">
        <f>COUNTIF(B139:F139,0)</f>
        <v>0</v>
      </c>
      <c r="I139" s="46">
        <v>202</v>
      </c>
    </row>
    <row r="140" spans="1:9" s="38" customFormat="1" ht="27" customHeight="1" x14ac:dyDescent="0.4">
      <c r="A140" s="38" t="s">
        <v>175</v>
      </c>
      <c r="G140" s="21"/>
      <c r="I140" s="44"/>
    </row>
    <row r="141" spans="1:9" x14ac:dyDescent="0.35">
      <c r="A141" s="40" t="s">
        <v>63</v>
      </c>
      <c r="B141" s="40" t="s">
        <v>587</v>
      </c>
      <c r="C141" s="40" t="s">
        <v>587</v>
      </c>
      <c r="D141" s="40" t="s">
        <v>587</v>
      </c>
      <c r="E141" s="40" t="s">
        <v>587</v>
      </c>
      <c r="F141" s="40" t="s">
        <v>587</v>
      </c>
      <c r="G141" s="39"/>
    </row>
    <row r="142" spans="1:9" ht="27" customHeight="1" x14ac:dyDescent="0.35">
      <c r="A142" s="40" t="s">
        <v>64</v>
      </c>
      <c r="B142" s="40" t="s">
        <v>518</v>
      </c>
      <c r="C142" s="40" t="s">
        <v>518</v>
      </c>
      <c r="D142" s="40" t="s">
        <v>518</v>
      </c>
      <c r="E142" s="40" t="s">
        <v>518</v>
      </c>
      <c r="F142" s="40" t="s">
        <v>518</v>
      </c>
      <c r="G142" s="39">
        <f>COUNTIF(B142:F142,1)</f>
        <v>0</v>
      </c>
      <c r="H142" s="40">
        <f>COUNTIF(B142:F142,0)</f>
        <v>0</v>
      </c>
      <c r="I142" s="46">
        <v>201</v>
      </c>
    </row>
    <row r="143" spans="1:9" s="38" customFormat="1" ht="27" customHeight="1" x14ac:dyDescent="0.4">
      <c r="A143" s="38" t="s">
        <v>478</v>
      </c>
      <c r="G143" s="21"/>
      <c r="I143" s="44"/>
    </row>
    <row r="144" spans="1:9" ht="18" customHeight="1" x14ac:dyDescent="0.35">
      <c r="A144" s="40" t="s">
        <v>65</v>
      </c>
      <c r="B144" s="40" t="s">
        <v>659</v>
      </c>
      <c r="C144" s="40" t="s">
        <v>659</v>
      </c>
      <c r="D144" s="40" t="s">
        <v>659</v>
      </c>
      <c r="E144" s="40" t="s">
        <v>659</v>
      </c>
      <c r="F144" s="40" t="s">
        <v>659</v>
      </c>
      <c r="G144" s="39"/>
    </row>
    <row r="145" spans="1:9" ht="27" customHeight="1" x14ac:dyDescent="0.35">
      <c r="A145" s="40" t="s">
        <v>66</v>
      </c>
      <c r="B145" s="40">
        <v>1</v>
      </c>
      <c r="C145" s="40">
        <v>1</v>
      </c>
      <c r="D145" s="40">
        <v>1</v>
      </c>
      <c r="E145" s="40">
        <v>1</v>
      </c>
      <c r="F145" s="40">
        <v>1</v>
      </c>
      <c r="G145" s="39">
        <f>COUNTIF(B145:F145,1)</f>
        <v>5</v>
      </c>
      <c r="H145" s="40">
        <f>COUNTIF(B145:F145,0)</f>
        <v>0</v>
      </c>
      <c r="I145" s="46">
        <v>201</v>
      </c>
    </row>
    <row r="146" spans="1:9" s="38" customFormat="1" ht="27" customHeight="1" x14ac:dyDescent="0.4">
      <c r="A146" s="38" t="s">
        <v>173</v>
      </c>
      <c r="G146" s="21"/>
      <c r="I146" s="44"/>
    </row>
    <row r="147" spans="1:9" ht="17.25" customHeight="1" x14ac:dyDescent="0.35">
      <c r="A147" s="40" t="s">
        <v>67</v>
      </c>
      <c r="B147" s="40" t="s">
        <v>587</v>
      </c>
      <c r="C147" s="40" t="s">
        <v>587</v>
      </c>
      <c r="D147" s="40" t="s">
        <v>587</v>
      </c>
      <c r="E147" s="40" t="s">
        <v>587</v>
      </c>
      <c r="F147" s="40" t="s">
        <v>587</v>
      </c>
      <c r="G147" s="39"/>
    </row>
    <row r="148" spans="1:9" ht="27" customHeight="1" x14ac:dyDescent="0.35">
      <c r="A148" s="40" t="s">
        <v>68</v>
      </c>
      <c r="B148" s="40">
        <v>1</v>
      </c>
      <c r="C148" s="40">
        <v>1</v>
      </c>
      <c r="D148" s="40">
        <v>1</v>
      </c>
      <c r="E148" s="40">
        <v>1</v>
      </c>
      <c r="F148" s="40">
        <v>1</v>
      </c>
      <c r="G148" s="39">
        <f>COUNTIF(B148:F148,1)</f>
        <v>5</v>
      </c>
      <c r="H148" s="40">
        <f>COUNTIF(B148:F148,0)</f>
        <v>0</v>
      </c>
      <c r="I148" s="46">
        <v>202</v>
      </c>
    </row>
    <row r="149" spans="1:9" s="38" customFormat="1" ht="27" customHeight="1" x14ac:dyDescent="0.4">
      <c r="A149" s="78" t="s">
        <v>481</v>
      </c>
      <c r="B149" s="78"/>
      <c r="G149" s="21"/>
      <c r="I149" s="44"/>
    </row>
    <row r="150" spans="1:9" x14ac:dyDescent="0.35">
      <c r="A150" s="40" t="s">
        <v>69</v>
      </c>
      <c r="B150" s="40" t="s">
        <v>596</v>
      </c>
      <c r="C150" s="40" t="s">
        <v>596</v>
      </c>
      <c r="D150" s="40" t="s">
        <v>596</v>
      </c>
      <c r="E150" s="40" t="s">
        <v>596</v>
      </c>
      <c r="F150" s="40" t="s">
        <v>596</v>
      </c>
      <c r="G150" s="39"/>
    </row>
    <row r="151" spans="1:9" ht="27" customHeight="1" x14ac:dyDescent="0.35">
      <c r="A151" s="40" t="s">
        <v>70</v>
      </c>
      <c r="B151" s="40" t="s">
        <v>518</v>
      </c>
      <c r="C151" s="40" t="s">
        <v>518</v>
      </c>
      <c r="D151" s="40" t="s">
        <v>518</v>
      </c>
      <c r="E151" s="40" t="s">
        <v>518</v>
      </c>
      <c r="F151" s="40" t="s">
        <v>518</v>
      </c>
      <c r="G151" s="39">
        <f>COUNTIF(B151:F151,1)</f>
        <v>0</v>
      </c>
      <c r="H151" s="40">
        <f>COUNTIF(B151:F151,0)</f>
        <v>0</v>
      </c>
      <c r="I151" s="46">
        <v>202</v>
      </c>
    </row>
    <row r="152" spans="1:9" s="38" customFormat="1" ht="27" customHeight="1" x14ac:dyDescent="0.4">
      <c r="A152" s="38" t="s">
        <v>99</v>
      </c>
      <c r="G152" s="21"/>
      <c r="I152" s="44"/>
    </row>
    <row r="153" spans="1:9" s="8" customFormat="1" ht="19.5" customHeight="1" x14ac:dyDescent="0.35">
      <c r="A153" s="8" t="s">
        <v>209</v>
      </c>
      <c r="B153" s="8">
        <v>261</v>
      </c>
      <c r="C153" s="8">
        <v>259</v>
      </c>
      <c r="D153" s="8">
        <v>290</v>
      </c>
      <c r="E153" s="8">
        <v>207</v>
      </c>
      <c r="F153" s="8">
        <v>2216</v>
      </c>
      <c r="G153" s="23"/>
      <c r="I153" s="45"/>
    </row>
    <row r="154" spans="1:9" s="8" customFormat="1" ht="16.5" customHeight="1" x14ac:dyDescent="0.35">
      <c r="A154" s="8" t="s">
        <v>211</v>
      </c>
      <c r="B154" s="8">
        <v>19</v>
      </c>
      <c r="C154" s="8">
        <v>19</v>
      </c>
      <c r="D154" s="8">
        <v>19</v>
      </c>
      <c r="E154" s="8">
        <v>19</v>
      </c>
      <c r="F154" s="8">
        <v>19</v>
      </c>
      <c r="G154" s="23"/>
      <c r="I154" s="45"/>
    </row>
    <row r="155" spans="1:9" x14ac:dyDescent="0.35">
      <c r="A155" s="40" t="s">
        <v>71</v>
      </c>
      <c r="B155" s="40" t="s">
        <v>660</v>
      </c>
      <c r="C155" s="40" t="s">
        <v>660</v>
      </c>
      <c r="D155" s="40" t="s">
        <v>660</v>
      </c>
      <c r="E155" s="40" t="s">
        <v>660</v>
      </c>
      <c r="F155" s="40" t="s">
        <v>660</v>
      </c>
      <c r="G155" s="39"/>
    </row>
    <row r="156" spans="1:9" ht="27" customHeight="1" x14ac:dyDescent="0.35">
      <c r="A156" s="40" t="s">
        <v>72</v>
      </c>
      <c r="B156" s="40">
        <f>IFERROR((B153-B154)/B153,NA())</f>
        <v>0.92720306513409967</v>
      </c>
      <c r="C156" s="40">
        <f t="shared" ref="C156:F156" si="3">IFERROR((C153-C154)/C153,NA())</f>
        <v>0.92664092664092668</v>
      </c>
      <c r="D156" s="40">
        <f t="shared" si="3"/>
        <v>0.93448275862068964</v>
      </c>
      <c r="E156" s="40">
        <f t="shared" si="3"/>
        <v>0.90821256038647347</v>
      </c>
      <c r="F156" s="40">
        <f t="shared" si="3"/>
        <v>0.99142599277978338</v>
      </c>
      <c r="G156" s="39">
        <f>COUNTIF(B156:F156,1)</f>
        <v>0</v>
      </c>
      <c r="H156" s="40">
        <f>COUNTIF(B156:F156,0)</f>
        <v>0</v>
      </c>
      <c r="I156" s="46">
        <v>201</v>
      </c>
    </row>
    <row r="157" spans="1:9" s="38" customFormat="1" ht="27" customHeight="1" x14ac:dyDescent="0.4">
      <c r="A157" s="38" t="s">
        <v>174</v>
      </c>
      <c r="G157" s="21"/>
      <c r="I157" s="44"/>
    </row>
    <row r="158" spans="1:9" x14ac:dyDescent="0.35">
      <c r="A158" s="40" t="s">
        <v>73</v>
      </c>
      <c r="G158" s="39"/>
    </row>
    <row r="159" spans="1:9" ht="27" customHeight="1" x14ac:dyDescent="0.35">
      <c r="A159" s="40" t="s">
        <v>74</v>
      </c>
      <c r="B159" s="40">
        <f>IFERROR(_xlfn.AGGREGATE(9,6,B27,B27,B39,B69,B72,B93,B98,B106,B118,B130,B133,B139,B142,B145,B148,B162)/COUNT(B27,B27,B39,B69,B72,B93,B98,B106,B118,B130,B133,B139,B142,B145,B148,B162),"Incomplete Scoring")</f>
        <v>0.94230769230769229</v>
      </c>
      <c r="C159" s="40">
        <f>IFERROR(_xlfn.AGGREGATE(9,6,C27,C27,C39,C69,C72,C93,C98,C106,C118,C130,C133,C139,C142,C145,C148,C162)/COUNT(C27,C27,C39,C69,C72,C93,C98,C106,C118,C130,C133,C139,C142,C145,C148,C162),"Incomplete Scoring")</f>
        <v>0.94890929965556836</v>
      </c>
      <c r="D159" s="40">
        <f t="shared" ref="D159:F159" si="4">IFERROR(_xlfn.AGGREGATE(9,6,D27,D27,D39,D69,D72,D93,D98,D106,D118,D130,D133,D139,D142,D145,D148,D162)/COUNT(D27,D27,D39,D69,D72,D93,D98,D106,D118,D130,D133,D139,D142,D145,D148,D162),"Incomplete Scoring")</f>
        <v>0.93927125506072862</v>
      </c>
      <c r="E159" s="40">
        <f t="shared" si="4"/>
        <v>0.94230769230769229</v>
      </c>
      <c r="F159" s="40">
        <f t="shared" si="4"/>
        <v>0.86174636174636166</v>
      </c>
      <c r="G159" s="39">
        <f>COUNTIF(B159:F159,1)</f>
        <v>0</v>
      </c>
      <c r="H159" s="40">
        <f>COUNTIF(B159:F159,0)</f>
        <v>0</v>
      </c>
      <c r="I159" s="46">
        <v>201</v>
      </c>
    </row>
    <row r="160" spans="1:9" s="38" customFormat="1" ht="27" customHeight="1" x14ac:dyDescent="0.4">
      <c r="A160" s="38" t="s">
        <v>144</v>
      </c>
      <c r="G160" s="21"/>
      <c r="I160" s="44"/>
    </row>
    <row r="161" spans="1:9" x14ac:dyDescent="0.35">
      <c r="A161" s="40" t="s">
        <v>167</v>
      </c>
      <c r="B161" s="40" t="s">
        <v>619</v>
      </c>
      <c r="C161" s="40" t="s">
        <v>619</v>
      </c>
      <c r="D161" s="40" t="s">
        <v>619</v>
      </c>
      <c r="E161" s="40" t="s">
        <v>619</v>
      </c>
      <c r="F161" s="40" t="s">
        <v>619</v>
      </c>
      <c r="G161" s="39"/>
    </row>
    <row r="162" spans="1:9" ht="27" customHeight="1" x14ac:dyDescent="0.35">
      <c r="A162" s="40" t="s">
        <v>168</v>
      </c>
      <c r="B162" s="40" t="s">
        <v>518</v>
      </c>
      <c r="C162" s="40" t="s">
        <v>518</v>
      </c>
      <c r="D162" s="40" t="s">
        <v>518</v>
      </c>
      <c r="E162" s="40" t="s">
        <v>518</v>
      </c>
      <c r="F162" s="40" t="s">
        <v>518</v>
      </c>
      <c r="G162" s="39">
        <f>COUNTIF(B162:F162,1)</f>
        <v>0</v>
      </c>
      <c r="H162" s="40">
        <f>COUNTIF(B162:F162,0)</f>
        <v>0</v>
      </c>
      <c r="I162" s="46">
        <v>212</v>
      </c>
    </row>
    <row r="163" spans="1:9" s="9" customFormat="1" ht="51.75" customHeight="1" x14ac:dyDescent="0.35">
      <c r="I163" s="47"/>
    </row>
    <row r="164" spans="1:9" ht="20.25" customHeight="1" x14ac:dyDescent="0.35">
      <c r="A164" s="10"/>
    </row>
    <row r="165" spans="1:9" s="14" customFormat="1" ht="41.25" customHeight="1" x14ac:dyDescent="0.35">
      <c r="A165" s="35" t="s">
        <v>603</v>
      </c>
      <c r="B165" s="15">
        <f>IFERROR(AVERAGEIFS(B3:B162,$A$3:$A162,"*Score*",B3:B162,"&gt;=0")*100,"Scoring Incomplete")</f>
        <v>94.720897587593839</v>
      </c>
      <c r="C165" s="15">
        <f t="shared" ref="C165:F165" si="5">IFERROR(AVERAGEIFS(C3:C162,$A$3:$A$162,"*Score*",C3:C162,"&gt;=0")*100,"Scoring Incomplete")</f>
        <v>93.464811071473491</v>
      </c>
      <c r="D165" s="15">
        <f t="shared" si="5"/>
        <v>92.190459362929872</v>
      </c>
      <c r="E165" s="15">
        <f t="shared" si="5"/>
        <v>92.501625789669276</v>
      </c>
      <c r="F165" s="15">
        <f t="shared" si="5"/>
        <v>89.237109553840156</v>
      </c>
      <c r="I165" s="48"/>
    </row>
    <row r="166" spans="1:9" s="49" customFormat="1" ht="20.5" thickBot="1" x14ac:dyDescent="0.4">
      <c r="A166" s="46"/>
      <c r="I166" s="48"/>
    </row>
    <row r="167" spans="1:9" s="16" customFormat="1" ht="57.75" customHeight="1" thickBot="1" x14ac:dyDescent="0.4">
      <c r="A167" s="36" t="s">
        <v>604</v>
      </c>
      <c r="B167" s="20">
        <f>IFERROR(AVERAGE(B165:F165),"No Scores")</f>
        <v>92.422980673101321</v>
      </c>
      <c r="I167" s="50"/>
    </row>
    <row r="168" spans="1:9" ht="67.5" customHeight="1" x14ac:dyDescent="0.35">
      <c r="I168" s="50"/>
    </row>
    <row r="169" spans="1:9" s="14" customFormat="1" ht="41.25" customHeight="1" x14ac:dyDescent="0.35">
      <c r="A169" s="35" t="s">
        <v>605</v>
      </c>
      <c r="B169" s="15">
        <f>IFERROR(AVERAGEIFS(B$3:B$162,$A$3:$A$162,"*Score*",B$3:B$162,"&gt;=0",$I$3:$I$162,"&gt;200",$G$3:$G$162,"&lt;203")*100,"Scoring Incomplete")</f>
        <v>94.740357282070306</v>
      </c>
      <c r="C169" s="15">
        <f t="shared" ref="C169:F169" si="6">IFERROR(AVERAGEIFS(C$3:C$162,$A$3:$A$162,"*Score*",C$3:C$162,"&gt;=0",$I$3:$I$162,"&gt;200",$G$3:$G$162,"&lt;203")*100,"Scoring Incomplete")</f>
        <v>93.423777812318988</v>
      </c>
      <c r="D169" s="15">
        <f t="shared" si="6"/>
        <v>93.013807514422226</v>
      </c>
      <c r="E169" s="15">
        <f t="shared" si="6"/>
        <v>93.066194363529576</v>
      </c>
      <c r="F169" s="15">
        <f t="shared" si="6"/>
        <v>89.696371152351134</v>
      </c>
      <c r="G169" s="48"/>
      <c r="I169" s="48"/>
    </row>
    <row r="170" spans="1:9" s="14" customFormat="1" ht="18.75" customHeight="1" thickBot="1" x14ac:dyDescent="0.4">
      <c r="A170" s="35"/>
      <c r="B170" s="15"/>
      <c r="C170" s="15"/>
      <c r="D170" s="15"/>
      <c r="E170" s="15"/>
      <c r="F170" s="15"/>
      <c r="G170" s="48"/>
      <c r="I170" s="48"/>
    </row>
    <row r="171" spans="1:9" s="16" customFormat="1" ht="57.75" customHeight="1" thickBot="1" x14ac:dyDescent="0.4">
      <c r="A171" s="36" t="s">
        <v>606</v>
      </c>
      <c r="B171" s="20">
        <f>IFERROR(AVERAGE(B169:F169),"No Scores")</f>
        <v>92.788101624938434</v>
      </c>
      <c r="G171" s="50"/>
      <c r="I171" s="50"/>
    </row>
    <row r="172" spans="1:9" ht="60" customHeight="1" x14ac:dyDescent="0.4">
      <c r="A172" s="41"/>
      <c r="G172" s="45"/>
    </row>
    <row r="173" spans="1:9" s="14" customFormat="1" ht="41.25" customHeight="1" thickBot="1" x14ac:dyDescent="0.4">
      <c r="A173" s="35" t="s">
        <v>503</v>
      </c>
      <c r="B173" s="15">
        <f t="array" ref="B173">IFERROR(SUM(SUMIFS(B$3:B$162,$A$3:$A$162,"*Score*",B$3:B$162,"&gt;=0",$I$3:$I$162,{202,212}))/SUM(COUNTIFS($A$3:$A$162,"*Score*",B$3:B$162,"&gt;=0",$I$3:$I$162,{202,212}))*100,"Scoring Incomplete")</f>
        <v>91.666666666666657</v>
      </c>
      <c r="C173" s="15">
        <f t="array" ref="C173">IFERROR(SUM(SUMIFS(C$3:C$162,$A$3:$A$162,"*Score*",C$3:C$162,"&gt;=0",$I$3:$I$162,{202,212}))/SUM(COUNTIFS($A$3:$A$162,"*Score*",C$3:C$162,"&gt;=0",$I$3:$I$162,{202,212}))*100,"Scoring Incomplete")</f>
        <v>88.333333333333329</v>
      </c>
      <c r="D173" s="15">
        <f t="array" ref="D173">IFERROR(SUM(SUMIFS(D$3:D$162,$A$3:$A$162,"*Score*",D$3:D$162,"&gt;=0",$I$3:$I$162,{202,212}))/SUM(COUNTIFS($A$3:$A$162,"*Score*",D$3:D$162,"&gt;=0",$I$3:$I$162,{202,212}))*100,"Scoring Incomplete")</f>
        <v>91.666666666666657</v>
      </c>
      <c r="E173" s="15">
        <f t="array" ref="E173">IFERROR(SUM(SUMIFS(E$3:E$162,$A$3:$A$162,"*Score*",E$3:E$162,"&gt;=0",$I$3:$I$162,{202,212}))/SUM(COUNTIFS($A$3:$A$162,"*Score*",E$3:E$162,"&gt;=0",$I$3:$I$162,{202,212}))*100,"Scoring Incomplete")</f>
        <v>91.666666666666657</v>
      </c>
      <c r="F173" s="15">
        <f t="array" ref="F173">IFERROR(SUM(SUMIFS(F$3:F$162,$A$3:$A$162,"*Score*",F$3:F$162,"&gt;=0",$I$3:$I$162,{202,212}))/SUM(COUNTIFS($A$3:$A$162,"*Score*",F$3:F$162,"&gt;=0",$I$3:$I$162,{202,212}))*100,"Scoring Incomplete")</f>
        <v>88.333333333333329</v>
      </c>
      <c r="G173" s="48"/>
      <c r="I173" s="48"/>
    </row>
    <row r="174" spans="1:9" s="16" customFormat="1" ht="57.75" customHeight="1" thickBot="1" x14ac:dyDescent="0.4">
      <c r="A174" s="36" t="s">
        <v>505</v>
      </c>
      <c r="B174" s="20">
        <f>IFERROR(AVERAGE(B173:F173),"No Scores")</f>
        <v>90.333333333333314</v>
      </c>
      <c r="G174" s="50"/>
      <c r="I174" s="50"/>
    </row>
    <row r="175" spans="1:9" s="14" customFormat="1" ht="38.25" customHeight="1" x14ac:dyDescent="0.35">
      <c r="A175" s="35"/>
      <c r="B175" s="15"/>
      <c r="C175" s="15"/>
      <c r="D175" s="15"/>
      <c r="E175" s="15"/>
      <c r="F175" s="15"/>
      <c r="G175" s="48"/>
      <c r="I175" s="48"/>
    </row>
    <row r="176" spans="1:9" s="14" customFormat="1" ht="41.25" customHeight="1" thickBot="1" x14ac:dyDescent="0.4">
      <c r="A176" s="35" t="s">
        <v>504</v>
      </c>
      <c r="B176" s="15">
        <f t="array" ref="B176">IFERROR(SUM(SUMIFS(B$3:B$162,$A$3:$A$162,"*Score*",B$3:B$162,"&gt;=0",$I$3:$I$162,{201,211}))/SUM(COUNTIFS($A$3:$A$162,"*Score*",B$3:B$162,"&gt;=0",$I$3:$I$162,{201,211}))*100,"Scoring Incomplete")</f>
        <v>97.6219422340112</v>
      </c>
      <c r="C176" s="15">
        <f t="array" ref="C176">IFERROR(SUM(SUMIFS(C$3:C$162,$A$3:$A$162,"*Score*",C$3:C$162,"&gt;=0",$I$3:$I$162,{201,211}))/SUM(COUNTIFS($A$3:$A$162,"*Score*",C$3:C$162,"&gt;=0",$I$3:$I$162,{201,211}))*100,"Scoring Incomplete")</f>
        <v>98.196069511368023</v>
      </c>
      <c r="D176" s="15">
        <f t="array" ref="D176">IFERROR(SUM(SUMIFS(D$3:D$162,$A$3:$A$162,"*Score*",D$3:D$162,"&gt;=0",$I$3:$I$162,{201,211}))/SUM(COUNTIFS($A$3:$A$162,"*Score*",D$3:D$162,"&gt;=0",$I$3:$I$162,{201,211}))*100,"Scoring Incomplete")</f>
        <v>94.276752059193058</v>
      </c>
      <c r="E176" s="15">
        <f t="array" ref="E176">IFERROR(SUM(SUMIFS(E$3:E$162,$A$3:$A$162,"*Score*",E$3:E$162,"&gt;=0",$I$3:$I$162,{201,211}))/SUM(COUNTIFS($A$3:$A$162,"*Score*",E$3:E$162,"&gt;=0",$I$3:$I$162,{201,211}))*100,"Scoring Incomplete")</f>
        <v>94.378251579338539</v>
      </c>
      <c r="F176" s="15">
        <f t="array" ref="F176">IFERROR(SUM(SUMIFS(F$3:F$162,$A$3:$A$162,"*Score*",F$3:F$162,"&gt;=0",$I$3:$I$162,{201,211}))/SUM(COUNTIFS($A$3:$A$162,"*Score*",F$3:F$162,"&gt;=0",$I$3:$I$162,{201,211}))*100,"Scoring Incomplete")</f>
        <v>90.974219107680284</v>
      </c>
      <c r="G176" s="48"/>
      <c r="I176" s="48"/>
    </row>
    <row r="177" spans="1:9" s="16" customFormat="1" ht="57.75" customHeight="1" thickBot="1" x14ac:dyDescent="0.4">
      <c r="A177" s="36" t="s">
        <v>495</v>
      </c>
      <c r="B177" s="20">
        <f>IFERROR(AVERAGE(B176:F176),"No Scores")</f>
        <v>95.089446898318215</v>
      </c>
      <c r="G177" s="50"/>
      <c r="I177" s="50"/>
    </row>
    <row r="178" spans="1:9" s="16" customFormat="1" ht="57.75" customHeight="1" x14ac:dyDescent="0.35">
      <c r="A178" s="51"/>
      <c r="B178" s="52"/>
      <c r="G178" s="50"/>
      <c r="I178" s="45"/>
    </row>
    <row r="179" spans="1:9" x14ac:dyDescent="0.35">
      <c r="A179" s="40" t="s">
        <v>607</v>
      </c>
      <c r="B179" s="40">
        <f>SUM(B4:F4)</f>
        <v>47</v>
      </c>
    </row>
    <row r="180" spans="1:9" x14ac:dyDescent="0.35">
      <c r="A180" s="40" t="s">
        <v>608</v>
      </c>
      <c r="B180" s="40">
        <f>SUM(B5:F5)</f>
        <v>42</v>
      </c>
    </row>
    <row r="182" spans="1:9" x14ac:dyDescent="0.35">
      <c r="A182" s="40" t="s">
        <v>609</v>
      </c>
      <c r="B182" s="40">
        <f>SUM(B95:F95)</f>
        <v>230</v>
      </c>
    </row>
    <row r="183" spans="1:9" x14ac:dyDescent="0.35">
      <c r="A183" s="40" t="s">
        <v>610</v>
      </c>
      <c r="B183" s="40">
        <f>SUM(B96:F96)</f>
        <v>175</v>
      </c>
    </row>
  </sheetData>
  <mergeCells count="10">
    <mergeCell ref="H1:H2"/>
    <mergeCell ref="I1:I2"/>
    <mergeCell ref="A10:B10"/>
    <mergeCell ref="A16:B16"/>
    <mergeCell ref="A22:B22"/>
    <mergeCell ref="A64:B64"/>
    <mergeCell ref="A82:B82"/>
    <mergeCell ref="A94:B94"/>
    <mergeCell ref="A149:B149"/>
    <mergeCell ref="G1:G2"/>
  </mergeCells>
  <dataValidations count="6">
    <dataValidation type="list" allowBlank="1" showInputMessage="1" showErrorMessage="1" sqref="B162:F162 B112:F112 B101:F101 B60:F60 B142:F142 B148:F148" xr:uid="{FC1686D0-F05F-495E-8DB6-92E8C4E4AF25}">
      <formula1>"N/A,1,.5,0"</formula1>
    </dataValidation>
    <dataValidation type="list" allowBlank="1" showInputMessage="1" showErrorMessage="1" sqref="B115:F115 B36:F36 B130:F130 B54:F54 B72:F72 B87:F87 B57:F57" xr:uid="{A7E6FD15-6030-44BB-9D0C-2A5CF5D370B9}">
      <formula1>"1,0"</formula1>
    </dataValidation>
    <dataValidation type="list" allowBlank="1" showInputMessage="1" showErrorMessage="1" sqref="B139:F139 B39:F39 B33:F33 B45:F45 B66:F66 B75:F75 B78:F78 B81:F81 B84:F84 B151:F151 B121:F121 B133:F133 B136:F136 B127:F127 B145:F145" xr:uid="{FDD5598A-2CC1-4FE2-B01C-BBEB6BD9EF40}">
      <formula1>"N/A,1,0"</formula1>
    </dataValidation>
    <dataValidation type="list" allowBlank="1" showInputMessage="1" showErrorMessage="1" sqref="B118:F118 B30:F30 B42:F42 B48:F48 B51:F51 B63:F63 B69:F69 B90:F90 B93:F93 B109:F109 B124:F124" xr:uid="{01466EE2-CD5A-4380-8C49-7DD61FC67986}">
      <formula1>"1,.5,0"</formula1>
    </dataValidation>
    <dataValidation type="list" allowBlank="1" showInputMessage="1" showErrorMessage="1" sqref="B27:F27" xr:uid="{F218F5F9-0F2C-40DA-AF5E-A567E81A5EE6}">
      <formula1>"1,.75,.5,.25,0"</formula1>
    </dataValidation>
    <dataValidation type="list" allowBlank="1" showInputMessage="1" showErrorMessage="1" sqref="B6:F7 B12:F12 B15:F15 B18:F18 B21:F21 B24:F24" xr:uid="{CAD98381-2E98-465E-A660-3881E5D692F2}">
      <formula1>"N/A,1,.75,.5,.25,0"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A81E4-E443-41AE-937F-E48AF1CE590D}">
  <dimension ref="A1:G183"/>
  <sheetViews>
    <sheetView tabSelected="1" workbookViewId="0">
      <pane xSplit="1" ySplit="2" topLeftCell="B162" activePane="bottomRight" state="frozen"/>
      <selection pane="topRight" activeCell="B1" sqref="B1"/>
      <selection pane="bottomLeft" activeCell="A2" sqref="A2"/>
      <selection pane="bottomRight" activeCell="A2" sqref="A2"/>
    </sheetView>
  </sheetViews>
  <sheetFormatPr defaultColWidth="9.1796875" defaultRowHeight="17.5" x14ac:dyDescent="0.35"/>
  <cols>
    <col min="1" max="1" width="43.1796875" style="40" customWidth="1"/>
    <col min="2" max="4" width="42.81640625" style="40" customWidth="1"/>
    <col min="5" max="6" width="12.7265625" style="40" customWidth="1"/>
    <col min="7" max="7" width="11.81640625" style="45" customWidth="1"/>
    <col min="8" max="16384" width="9.1796875" style="40"/>
  </cols>
  <sheetData>
    <row r="1" spans="1:7" ht="24" customHeight="1" x14ac:dyDescent="0.35">
      <c r="A1" s="40" t="s">
        <v>1356</v>
      </c>
      <c r="B1" s="40" t="s">
        <v>170</v>
      </c>
      <c r="C1" s="40" t="s">
        <v>1357</v>
      </c>
      <c r="D1" s="40" t="s">
        <v>1358</v>
      </c>
      <c r="E1" s="80" t="s">
        <v>197</v>
      </c>
      <c r="F1" s="81" t="s">
        <v>198</v>
      </c>
      <c r="G1" s="82" t="s">
        <v>498</v>
      </c>
    </row>
    <row r="2" spans="1:7" s="2" customFormat="1" ht="60.75" customHeight="1" x14ac:dyDescent="0.35">
      <c r="A2" s="33" t="s">
        <v>418</v>
      </c>
      <c r="B2" s="3" t="s">
        <v>1359</v>
      </c>
      <c r="C2" s="3" t="s">
        <v>1360</v>
      </c>
      <c r="D2" s="3" t="s">
        <v>1361</v>
      </c>
      <c r="E2" s="80"/>
      <c r="F2" s="81"/>
      <c r="G2" s="83"/>
    </row>
    <row r="3" spans="1:7" s="38" customFormat="1" ht="27" customHeight="1" x14ac:dyDescent="0.4">
      <c r="A3" s="38" t="s">
        <v>203</v>
      </c>
      <c r="B3" s="5"/>
      <c r="C3" s="5"/>
      <c r="D3" s="5"/>
      <c r="E3" s="21"/>
      <c r="G3" s="44"/>
    </row>
    <row r="4" spans="1:7" x14ac:dyDescent="0.35">
      <c r="A4" s="40" t="s">
        <v>0</v>
      </c>
      <c r="B4" s="40">
        <v>7</v>
      </c>
      <c r="C4" s="40">
        <v>5</v>
      </c>
      <c r="D4" s="40">
        <v>27</v>
      </c>
      <c r="E4" s="39"/>
    </row>
    <row r="5" spans="1:7" x14ac:dyDescent="0.35">
      <c r="A5" s="40" t="s">
        <v>260</v>
      </c>
      <c r="B5" s="40">
        <v>6</v>
      </c>
      <c r="C5" s="40">
        <v>4</v>
      </c>
      <c r="D5" s="40">
        <v>25</v>
      </c>
      <c r="E5" s="39"/>
    </row>
    <row r="6" spans="1:7" x14ac:dyDescent="0.35">
      <c r="A6" s="40" t="s">
        <v>412</v>
      </c>
      <c r="B6" s="40" t="s">
        <v>518</v>
      </c>
      <c r="C6" s="40" t="s">
        <v>518</v>
      </c>
      <c r="D6" s="40" t="s">
        <v>518</v>
      </c>
      <c r="E6" s="39"/>
    </row>
    <row r="7" spans="1:7" x14ac:dyDescent="0.35">
      <c r="A7" s="40" t="s">
        <v>413</v>
      </c>
      <c r="B7" s="40" t="s">
        <v>518</v>
      </c>
      <c r="C7" s="40" t="s">
        <v>518</v>
      </c>
      <c r="D7" s="40" t="s">
        <v>518</v>
      </c>
      <c r="E7" s="39"/>
    </row>
    <row r="8" spans="1:7" ht="122.5" x14ac:dyDescent="0.35">
      <c r="A8" s="40" t="s">
        <v>1</v>
      </c>
      <c r="B8" s="40" t="s">
        <v>1362</v>
      </c>
      <c r="C8" s="40" t="s">
        <v>1362</v>
      </c>
      <c r="D8" s="40" t="s">
        <v>1363</v>
      </c>
      <c r="E8" s="39"/>
    </row>
    <row r="9" spans="1:7" ht="27" customHeight="1" x14ac:dyDescent="0.35">
      <c r="A9" s="40" t="s">
        <v>2</v>
      </c>
      <c r="B9" s="40">
        <f>IFERROR(((B5/B4)+IF(ISNUMBER(B6),B6,0)+IF(ISNUMBER(B7),B7,0))/COUNT(B5,B6,B7),"Incomplete Scoring")</f>
        <v>0.8571428571428571</v>
      </c>
      <c r="C9" s="40">
        <f>IFERROR(((C5/C4)+IF(ISNUMBER(C6),C6,0)+IF(ISNUMBER(C7),C7,0))/COUNT(C5,C6,C7),"Incomplete Scoring")</f>
        <v>0.8</v>
      </c>
      <c r="D9" s="40">
        <f t="shared" ref="D9" si="0">IFERROR(((D5/D4)+IF(ISNUMBER(D6),D6,0)+IF(ISNUMBER(D7),D7,0))/COUNT(D5,D6,D7),"Incomplete Scoring")</f>
        <v>0.92592592592592593</v>
      </c>
      <c r="E9" s="39">
        <f>COUNTIF(B9:D9,1)</f>
        <v>0</v>
      </c>
      <c r="F9" s="40">
        <f>COUNTIF(B9:D9,0)</f>
        <v>0</v>
      </c>
      <c r="G9" s="45" t="s">
        <v>497</v>
      </c>
    </row>
    <row r="10" spans="1:7" s="38" customFormat="1" ht="27" customHeight="1" x14ac:dyDescent="0.4">
      <c r="A10" s="78" t="s">
        <v>424</v>
      </c>
      <c r="B10" s="78"/>
      <c r="E10" s="21"/>
      <c r="G10" s="44"/>
    </row>
    <row r="11" spans="1:7" ht="35" x14ac:dyDescent="0.35">
      <c r="A11" s="40" t="s">
        <v>3</v>
      </c>
      <c r="B11" s="40" t="s">
        <v>524</v>
      </c>
      <c r="C11" s="40" t="s">
        <v>524</v>
      </c>
      <c r="D11" s="40" t="s">
        <v>524</v>
      </c>
      <c r="E11" s="39"/>
    </row>
    <row r="12" spans="1:7" ht="27" customHeight="1" x14ac:dyDescent="0.35">
      <c r="A12" s="40" t="s">
        <v>4</v>
      </c>
      <c r="B12" s="40" t="s">
        <v>518</v>
      </c>
      <c r="C12" s="40" t="s">
        <v>518</v>
      </c>
      <c r="D12" s="40" t="s">
        <v>518</v>
      </c>
      <c r="E12" s="39">
        <f>COUNTIF(B12:D12,1)</f>
        <v>0</v>
      </c>
      <c r="F12" s="40">
        <f>COUNTIF(B12:D12,0)</f>
        <v>0</v>
      </c>
      <c r="G12" s="46">
        <v>201</v>
      </c>
    </row>
    <row r="13" spans="1:7" s="38" customFormat="1" ht="27" customHeight="1" x14ac:dyDescent="0.4">
      <c r="A13" s="38" t="s">
        <v>204</v>
      </c>
      <c r="E13" s="21"/>
      <c r="G13" s="44"/>
    </row>
    <row r="14" spans="1:7" ht="140" x14ac:dyDescent="0.35">
      <c r="A14" s="40" t="s">
        <v>5</v>
      </c>
      <c r="B14" s="40" t="s">
        <v>1364</v>
      </c>
      <c r="C14" s="40" t="s">
        <v>525</v>
      </c>
      <c r="D14" s="40" t="s">
        <v>1365</v>
      </c>
      <c r="E14" s="39"/>
    </row>
    <row r="15" spans="1:7" ht="27" customHeight="1" x14ac:dyDescent="0.35">
      <c r="A15" s="40" t="s">
        <v>6</v>
      </c>
      <c r="B15" s="40">
        <v>0.75</v>
      </c>
      <c r="C15" s="40" t="s">
        <v>518</v>
      </c>
      <c r="D15" s="40">
        <v>0.75</v>
      </c>
      <c r="E15" s="39">
        <f>COUNTIF(B15:D15,1)</f>
        <v>0</v>
      </c>
      <c r="F15" s="40">
        <f>COUNTIF(B15:D15,0)</f>
        <v>0</v>
      </c>
      <c r="G15" s="45" t="s">
        <v>526</v>
      </c>
    </row>
    <row r="16" spans="1:7" s="38" customFormat="1" ht="27" customHeight="1" x14ac:dyDescent="0.4">
      <c r="A16" s="78" t="s">
        <v>205</v>
      </c>
      <c r="B16" s="78"/>
      <c r="E16" s="21"/>
      <c r="G16" s="44"/>
    </row>
    <row r="17" spans="1:7" ht="35" x14ac:dyDescent="0.35">
      <c r="A17" s="40" t="s">
        <v>7</v>
      </c>
      <c r="B17" s="40" t="s">
        <v>1366</v>
      </c>
      <c r="C17" s="40" t="s">
        <v>525</v>
      </c>
      <c r="D17" s="40" t="s">
        <v>1366</v>
      </c>
      <c r="E17" s="39"/>
    </row>
    <row r="18" spans="1:7" ht="27" customHeight="1" x14ac:dyDescent="0.35">
      <c r="A18" s="40" t="s">
        <v>8</v>
      </c>
      <c r="B18" s="40">
        <v>0</v>
      </c>
      <c r="C18" s="40" t="s">
        <v>518</v>
      </c>
      <c r="D18" s="40">
        <v>0</v>
      </c>
      <c r="E18" s="39">
        <f>COUNTIF(B18:D18,1)</f>
        <v>0</v>
      </c>
      <c r="F18" s="40">
        <f>COUNTIF(B18:D18,0)</f>
        <v>2</v>
      </c>
      <c r="G18" s="46">
        <v>201</v>
      </c>
    </row>
    <row r="19" spans="1:7" s="38" customFormat="1" ht="27" customHeight="1" x14ac:dyDescent="0.4">
      <c r="A19" s="38" t="s">
        <v>206</v>
      </c>
      <c r="E19" s="21"/>
      <c r="G19" s="44"/>
    </row>
    <row r="20" spans="1:7" x14ac:dyDescent="0.35">
      <c r="A20" s="40" t="s">
        <v>9</v>
      </c>
      <c r="B20" s="40" t="s">
        <v>527</v>
      </c>
      <c r="C20" s="40" t="s">
        <v>527</v>
      </c>
      <c r="D20" s="40" t="s">
        <v>527</v>
      </c>
      <c r="E20" s="39"/>
    </row>
    <row r="21" spans="1:7" ht="27" customHeight="1" x14ac:dyDescent="0.35">
      <c r="A21" s="40" t="s">
        <v>10</v>
      </c>
      <c r="B21" s="40" t="s">
        <v>518</v>
      </c>
      <c r="C21" s="40" t="s">
        <v>518</v>
      </c>
      <c r="D21" s="40" t="s">
        <v>518</v>
      </c>
      <c r="E21" s="39">
        <f>COUNTIF(B21:D21,1)</f>
        <v>0</v>
      </c>
      <c r="F21" s="40">
        <f>COUNTIF(B21:D21,0)</f>
        <v>0</v>
      </c>
      <c r="G21" s="46">
        <v>202</v>
      </c>
    </row>
    <row r="22" spans="1:7" s="38" customFormat="1" ht="27" customHeight="1" x14ac:dyDescent="0.4">
      <c r="A22" s="78" t="s">
        <v>430</v>
      </c>
      <c r="B22" s="78"/>
      <c r="E22" s="21"/>
      <c r="G22" s="44"/>
    </row>
    <row r="23" spans="1:7" ht="122.5" x14ac:dyDescent="0.35">
      <c r="A23" s="40" t="s">
        <v>11</v>
      </c>
      <c r="B23" s="40" t="s">
        <v>1367</v>
      </c>
      <c r="C23" s="40" t="s">
        <v>525</v>
      </c>
      <c r="D23" s="40" t="s">
        <v>1368</v>
      </c>
      <c r="E23" s="39"/>
    </row>
    <row r="24" spans="1:7" ht="27" customHeight="1" x14ac:dyDescent="0.35">
      <c r="A24" s="40" t="s">
        <v>12</v>
      </c>
      <c r="B24" s="40">
        <v>0</v>
      </c>
      <c r="C24" s="40" t="s">
        <v>518</v>
      </c>
      <c r="D24" s="40" t="s">
        <v>518</v>
      </c>
      <c r="E24" s="39">
        <f>COUNTIF(B24:D24,1)</f>
        <v>0</v>
      </c>
      <c r="F24" s="40">
        <f>COUNTIF(B24:D24,0)</f>
        <v>1</v>
      </c>
      <c r="G24" s="46">
        <v>202</v>
      </c>
    </row>
    <row r="25" spans="1:7" s="38" customFormat="1" ht="27" customHeight="1" x14ac:dyDescent="0.4">
      <c r="A25" s="38" t="s">
        <v>182</v>
      </c>
      <c r="E25" s="21"/>
      <c r="G25" s="44"/>
    </row>
    <row r="26" spans="1:7" ht="105" x14ac:dyDescent="0.35">
      <c r="A26" s="40" t="s">
        <v>13</v>
      </c>
      <c r="B26" s="40" t="s">
        <v>1369</v>
      </c>
      <c r="C26" s="40" t="s">
        <v>1370</v>
      </c>
      <c r="D26" s="40" t="s">
        <v>1371</v>
      </c>
      <c r="E26" s="39"/>
    </row>
    <row r="27" spans="1:7" ht="27" customHeight="1" x14ac:dyDescent="0.35">
      <c r="A27" s="40" t="s">
        <v>14</v>
      </c>
      <c r="B27" s="40">
        <v>0.75</v>
      </c>
      <c r="C27" s="40">
        <v>0.75</v>
      </c>
      <c r="D27" s="40">
        <v>1</v>
      </c>
      <c r="E27" s="39">
        <f>COUNTIF(B27:D27,1)</f>
        <v>1</v>
      </c>
      <c r="F27" s="40">
        <f>COUNTIF(B27:D27,0)</f>
        <v>0</v>
      </c>
      <c r="G27" s="46">
        <v>202</v>
      </c>
    </row>
    <row r="28" spans="1:7" s="38" customFormat="1" ht="27" customHeight="1" x14ac:dyDescent="0.4">
      <c r="A28" s="38" t="s">
        <v>183</v>
      </c>
      <c r="E28" s="21"/>
      <c r="G28" s="44"/>
    </row>
    <row r="29" spans="1:7" x14ac:dyDescent="0.35">
      <c r="A29" s="40" t="s">
        <v>15</v>
      </c>
      <c r="B29" s="40" t="s">
        <v>531</v>
      </c>
      <c r="C29" s="40" t="s">
        <v>531</v>
      </c>
      <c r="D29" s="40" t="s">
        <v>531</v>
      </c>
      <c r="E29" s="39"/>
    </row>
    <row r="30" spans="1:7" ht="27" customHeight="1" x14ac:dyDescent="0.35">
      <c r="A30" s="40" t="s">
        <v>16</v>
      </c>
      <c r="B30" s="40">
        <v>1</v>
      </c>
      <c r="C30" s="40">
        <v>1</v>
      </c>
      <c r="D30" s="40">
        <v>1</v>
      </c>
      <c r="E30" s="39">
        <f>COUNTIF(B30:D30,1)</f>
        <v>3</v>
      </c>
      <c r="F30" s="40">
        <f>COUNTIF(B30:D30,0)</f>
        <v>0</v>
      </c>
      <c r="G30" s="46">
        <v>201</v>
      </c>
    </row>
    <row r="31" spans="1:7" s="38" customFormat="1" ht="27" customHeight="1" x14ac:dyDescent="0.4">
      <c r="A31" s="38" t="s">
        <v>184</v>
      </c>
      <c r="E31" s="21"/>
      <c r="G31" s="44"/>
    </row>
    <row r="32" spans="1:7" ht="70" x14ac:dyDescent="0.35">
      <c r="A32" s="40" t="s">
        <v>17</v>
      </c>
      <c r="B32" s="40" t="s">
        <v>611</v>
      </c>
      <c r="C32" s="40" t="s">
        <v>611</v>
      </c>
      <c r="D32" s="40" t="s">
        <v>1372</v>
      </c>
      <c r="E32" s="39"/>
    </row>
    <row r="33" spans="1:7" ht="27" customHeight="1" x14ac:dyDescent="0.35">
      <c r="A33" s="40" t="s">
        <v>18</v>
      </c>
      <c r="B33" s="40" t="s">
        <v>518</v>
      </c>
      <c r="C33" s="40" t="s">
        <v>518</v>
      </c>
      <c r="D33" s="40">
        <v>1</v>
      </c>
      <c r="E33" s="39">
        <f>COUNTIF(B33:D33,1)</f>
        <v>1</v>
      </c>
      <c r="F33" s="40">
        <f>COUNTIF(B33:D33,0)</f>
        <v>0</v>
      </c>
      <c r="G33" s="46">
        <v>201</v>
      </c>
    </row>
    <row r="34" spans="1:7" s="38" customFormat="1" ht="27" customHeight="1" x14ac:dyDescent="0.4">
      <c r="A34" s="38" t="s">
        <v>113</v>
      </c>
      <c r="E34" s="21"/>
      <c r="G34" s="44"/>
    </row>
    <row r="35" spans="1:7" ht="35" x14ac:dyDescent="0.35">
      <c r="A35" s="40" t="s">
        <v>145</v>
      </c>
      <c r="B35" s="40" t="s">
        <v>534</v>
      </c>
      <c r="C35" s="40" t="s">
        <v>534</v>
      </c>
      <c r="D35" s="40" t="s">
        <v>534</v>
      </c>
      <c r="E35" s="39"/>
    </row>
    <row r="36" spans="1:7" ht="27" customHeight="1" x14ac:dyDescent="0.35">
      <c r="A36" s="40" t="s">
        <v>146</v>
      </c>
      <c r="B36" s="40">
        <v>1</v>
      </c>
      <c r="C36" s="40">
        <v>1</v>
      </c>
      <c r="D36" s="40">
        <v>1</v>
      </c>
      <c r="E36" s="39">
        <f>COUNTIF(B36:D36,1)</f>
        <v>3</v>
      </c>
      <c r="F36" s="40">
        <f>COUNTIF(B36:D36,0)</f>
        <v>0</v>
      </c>
      <c r="G36" s="46">
        <v>212</v>
      </c>
    </row>
    <row r="37" spans="1:7" s="38" customFormat="1" ht="27" customHeight="1" x14ac:dyDescent="0.4">
      <c r="A37" s="38" t="s">
        <v>125</v>
      </c>
      <c r="E37" s="21"/>
      <c r="G37" s="44"/>
    </row>
    <row r="38" spans="1:7" ht="35" x14ac:dyDescent="0.35">
      <c r="A38" s="40" t="s">
        <v>147</v>
      </c>
      <c r="B38" s="40" t="s">
        <v>535</v>
      </c>
      <c r="C38" s="40" t="s">
        <v>535</v>
      </c>
      <c r="D38" s="40" t="s">
        <v>535</v>
      </c>
      <c r="E38" s="39"/>
    </row>
    <row r="39" spans="1:7" ht="27" customHeight="1" x14ac:dyDescent="0.35">
      <c r="A39" s="40" t="s">
        <v>148</v>
      </c>
      <c r="B39" s="40" t="s">
        <v>518</v>
      </c>
      <c r="C39" s="40" t="s">
        <v>518</v>
      </c>
      <c r="D39" s="40" t="s">
        <v>518</v>
      </c>
      <c r="E39" s="39">
        <f>COUNTIF(B39:D39,1)</f>
        <v>0</v>
      </c>
      <c r="F39" s="40">
        <f>COUNTIF(B39:D39,0)</f>
        <v>0</v>
      </c>
      <c r="G39" s="46">
        <v>212</v>
      </c>
    </row>
    <row r="40" spans="1:7" s="38" customFormat="1" ht="27" customHeight="1" x14ac:dyDescent="0.4">
      <c r="A40" s="38" t="s">
        <v>185</v>
      </c>
      <c r="E40" s="21"/>
      <c r="G40" s="44"/>
    </row>
    <row r="41" spans="1:7" ht="52.5" x14ac:dyDescent="0.35">
      <c r="A41" s="40" t="s">
        <v>19</v>
      </c>
      <c r="B41" s="40" t="s">
        <v>1373</v>
      </c>
      <c r="C41" s="40" t="s">
        <v>1374</v>
      </c>
      <c r="D41" s="40" t="s">
        <v>1375</v>
      </c>
      <c r="E41" s="39"/>
    </row>
    <row r="42" spans="1:7" ht="27" customHeight="1" x14ac:dyDescent="0.35">
      <c r="A42" s="40" t="s">
        <v>20</v>
      </c>
      <c r="B42" s="40">
        <v>0.5</v>
      </c>
      <c r="C42" s="40">
        <v>0.5</v>
      </c>
      <c r="D42" s="40">
        <v>1</v>
      </c>
      <c r="E42" s="39">
        <f>COUNTIF(B42:D42,1)</f>
        <v>1</v>
      </c>
      <c r="F42" s="40">
        <f>COUNTIF(B42:D42,0)</f>
        <v>0</v>
      </c>
      <c r="G42" s="46">
        <v>201</v>
      </c>
    </row>
    <row r="43" spans="1:7" s="38" customFormat="1" ht="27" customHeight="1" x14ac:dyDescent="0.4">
      <c r="A43" s="38" t="s">
        <v>186</v>
      </c>
      <c r="E43" s="21"/>
      <c r="G43" s="44"/>
    </row>
    <row r="44" spans="1:7" x14ac:dyDescent="0.35">
      <c r="A44" s="40" t="s">
        <v>21</v>
      </c>
      <c r="B44" s="40" t="s">
        <v>540</v>
      </c>
      <c r="C44" s="40" t="s">
        <v>540</v>
      </c>
      <c r="D44" s="40" t="s">
        <v>540</v>
      </c>
      <c r="E44" s="39"/>
    </row>
    <row r="45" spans="1:7" ht="27" customHeight="1" x14ac:dyDescent="0.35">
      <c r="A45" s="40" t="s">
        <v>22</v>
      </c>
      <c r="B45" s="40" t="s">
        <v>518</v>
      </c>
      <c r="C45" s="40" t="s">
        <v>518</v>
      </c>
      <c r="D45" s="40" t="s">
        <v>518</v>
      </c>
      <c r="E45" s="39">
        <f>COUNTIF(B45:D45,1)</f>
        <v>0</v>
      </c>
      <c r="F45" s="40">
        <f>COUNTIF(B45:D45,0)</f>
        <v>0</v>
      </c>
      <c r="G45" s="46">
        <v>201</v>
      </c>
    </row>
    <row r="46" spans="1:7" s="38" customFormat="1" ht="27" customHeight="1" x14ac:dyDescent="0.4">
      <c r="A46" s="38" t="s">
        <v>187</v>
      </c>
      <c r="E46" s="21"/>
      <c r="G46" s="44"/>
    </row>
    <row r="47" spans="1:7" ht="52.5" x14ac:dyDescent="0.35">
      <c r="A47" s="40" t="s">
        <v>23</v>
      </c>
      <c r="B47" s="40" t="s">
        <v>1376</v>
      </c>
      <c r="C47" s="40" t="s">
        <v>932</v>
      </c>
      <c r="D47" s="40" t="s">
        <v>1377</v>
      </c>
      <c r="E47" s="39"/>
    </row>
    <row r="48" spans="1:7" ht="27" customHeight="1" x14ac:dyDescent="0.35">
      <c r="A48" s="40" t="s">
        <v>24</v>
      </c>
      <c r="B48" s="40">
        <v>0.5</v>
      </c>
      <c r="C48" s="40">
        <v>1</v>
      </c>
      <c r="D48" s="40">
        <v>0.5</v>
      </c>
      <c r="E48" s="39">
        <f>COUNTIF(B48:D48,1)</f>
        <v>1</v>
      </c>
      <c r="F48" s="40">
        <f>COUNTIF(B48:D48,0)</f>
        <v>0</v>
      </c>
      <c r="G48" s="46">
        <v>202</v>
      </c>
    </row>
    <row r="49" spans="1:7" s="38" customFormat="1" ht="27" customHeight="1" x14ac:dyDescent="0.4">
      <c r="A49" s="38" t="s">
        <v>188</v>
      </c>
      <c r="E49" s="21"/>
      <c r="G49" s="44"/>
    </row>
    <row r="50" spans="1:7" ht="52.5" x14ac:dyDescent="0.35">
      <c r="A50" s="40" t="s">
        <v>25</v>
      </c>
      <c r="B50" s="40" t="s">
        <v>544</v>
      </c>
      <c r="C50" s="40" t="s">
        <v>544</v>
      </c>
      <c r="D50" s="40" t="s">
        <v>1378</v>
      </c>
      <c r="E50" s="39"/>
    </row>
    <row r="51" spans="1:7" ht="27" customHeight="1" x14ac:dyDescent="0.35">
      <c r="A51" s="40" t="s">
        <v>26</v>
      </c>
      <c r="B51" s="40">
        <v>1</v>
      </c>
      <c r="C51" s="40">
        <v>1</v>
      </c>
      <c r="D51" s="40">
        <v>1</v>
      </c>
      <c r="E51" s="39">
        <f>COUNTIF(B51:D51,1)</f>
        <v>3</v>
      </c>
      <c r="F51" s="40">
        <f>COUNTIF(B51:D51,0)</f>
        <v>0</v>
      </c>
      <c r="G51" s="46">
        <v>202</v>
      </c>
    </row>
    <row r="52" spans="1:7" s="38" customFormat="1" ht="27" customHeight="1" x14ac:dyDescent="0.4">
      <c r="A52" s="38" t="s">
        <v>189</v>
      </c>
      <c r="E52" s="21"/>
      <c r="G52" s="44"/>
    </row>
    <row r="53" spans="1:7" ht="38" x14ac:dyDescent="0.4">
      <c r="A53" s="40" t="s">
        <v>27</v>
      </c>
      <c r="B53" s="38" t="s">
        <v>1379</v>
      </c>
      <c r="C53" s="38" t="s">
        <v>1379</v>
      </c>
      <c r="D53" s="38" t="s">
        <v>1379</v>
      </c>
      <c r="E53" s="39"/>
    </row>
    <row r="54" spans="1:7" ht="27" customHeight="1" x14ac:dyDescent="0.35">
      <c r="A54" s="40" t="s">
        <v>28</v>
      </c>
      <c r="B54" s="40">
        <v>1</v>
      </c>
      <c r="C54" s="40">
        <v>1</v>
      </c>
      <c r="D54" s="40">
        <v>1</v>
      </c>
      <c r="E54" s="39">
        <f>COUNTIF(B54:D54,1)</f>
        <v>3</v>
      </c>
      <c r="F54" s="40">
        <f>COUNTIF(B54:D54,0)</f>
        <v>0</v>
      </c>
      <c r="G54" s="46">
        <v>202</v>
      </c>
    </row>
    <row r="55" spans="1:7" s="38" customFormat="1" ht="27" customHeight="1" x14ac:dyDescent="0.4">
      <c r="A55" s="38" t="s">
        <v>128</v>
      </c>
      <c r="E55" s="21"/>
      <c r="G55" s="44"/>
    </row>
    <row r="56" spans="1:7" ht="35" x14ac:dyDescent="0.35">
      <c r="A56" s="40" t="s">
        <v>149</v>
      </c>
      <c r="B56" s="40" t="s">
        <v>1380</v>
      </c>
      <c r="C56" s="40" t="s">
        <v>1380</v>
      </c>
      <c r="D56" s="40" t="s">
        <v>1380</v>
      </c>
      <c r="E56" s="39"/>
    </row>
    <row r="57" spans="1:7" ht="27" customHeight="1" x14ac:dyDescent="0.35">
      <c r="A57" s="40" t="s">
        <v>150</v>
      </c>
      <c r="B57" s="40">
        <v>1</v>
      </c>
      <c r="C57" s="40">
        <v>1</v>
      </c>
      <c r="D57" s="40">
        <v>1</v>
      </c>
      <c r="E57" s="39">
        <f>COUNTIF(B57:D57,1)</f>
        <v>3</v>
      </c>
      <c r="F57" s="40">
        <f>COUNTIF(B57:D57,0)</f>
        <v>0</v>
      </c>
      <c r="G57" s="46">
        <v>212</v>
      </c>
    </row>
    <row r="58" spans="1:7" s="38" customFormat="1" ht="27" customHeight="1" x14ac:dyDescent="0.4">
      <c r="A58" s="38" t="s">
        <v>190</v>
      </c>
      <c r="E58" s="21"/>
      <c r="G58" s="44"/>
    </row>
    <row r="59" spans="1:7" ht="105" x14ac:dyDescent="0.35">
      <c r="A59" s="40" t="s">
        <v>151</v>
      </c>
      <c r="B59" s="40" t="s">
        <v>1381</v>
      </c>
      <c r="C59" s="40" t="s">
        <v>1381</v>
      </c>
      <c r="D59" s="40" t="s">
        <v>1382</v>
      </c>
      <c r="E59" s="39"/>
    </row>
    <row r="60" spans="1:7" ht="27" customHeight="1" x14ac:dyDescent="0.35">
      <c r="A60" s="40" t="s">
        <v>152</v>
      </c>
      <c r="B60" s="40">
        <v>0.5</v>
      </c>
      <c r="C60" s="40">
        <v>1</v>
      </c>
      <c r="D60" s="40">
        <v>1</v>
      </c>
      <c r="E60" s="39">
        <f>COUNTIF(B60:D60,1)</f>
        <v>2</v>
      </c>
      <c r="F60" s="40">
        <f>COUNTIF(B60:D60,0)</f>
        <v>0</v>
      </c>
      <c r="G60" s="46">
        <v>212</v>
      </c>
    </row>
    <row r="61" spans="1:7" s="38" customFormat="1" ht="27" customHeight="1" x14ac:dyDescent="0.4">
      <c r="A61" s="38" t="s">
        <v>130</v>
      </c>
      <c r="E61" s="21"/>
      <c r="G61" s="44"/>
    </row>
    <row r="62" spans="1:7" ht="52.5" x14ac:dyDescent="0.35">
      <c r="A62" s="40" t="s">
        <v>153</v>
      </c>
      <c r="B62" s="40" t="s">
        <v>549</v>
      </c>
      <c r="C62" s="40" t="s">
        <v>549</v>
      </c>
      <c r="D62" s="40" t="s">
        <v>549</v>
      </c>
      <c r="E62" s="39"/>
    </row>
    <row r="63" spans="1:7" ht="27" customHeight="1" x14ac:dyDescent="0.35">
      <c r="A63" s="40" t="s">
        <v>154</v>
      </c>
      <c r="B63" s="40">
        <v>1</v>
      </c>
      <c r="C63" s="40">
        <v>1</v>
      </c>
      <c r="D63" s="40">
        <v>1</v>
      </c>
      <c r="E63" s="39">
        <f>COUNTIF(B63:D63,1)</f>
        <v>3</v>
      </c>
      <c r="F63" s="40">
        <f>COUNTIF(B63:D63,0)</f>
        <v>0</v>
      </c>
      <c r="G63" s="46">
        <v>212</v>
      </c>
    </row>
    <row r="64" spans="1:7" s="38" customFormat="1" ht="27" customHeight="1" x14ac:dyDescent="0.4">
      <c r="A64" s="78" t="s">
        <v>131</v>
      </c>
      <c r="B64" s="78"/>
      <c r="E64" s="21"/>
      <c r="G64" s="44"/>
    </row>
    <row r="65" spans="1:7" x14ac:dyDescent="0.35">
      <c r="A65" s="40" t="s">
        <v>155</v>
      </c>
      <c r="B65" s="40" t="s">
        <v>550</v>
      </c>
      <c r="C65" s="40" t="s">
        <v>550</v>
      </c>
      <c r="D65" s="40" t="s">
        <v>550</v>
      </c>
      <c r="E65" s="39"/>
    </row>
    <row r="66" spans="1:7" ht="27" customHeight="1" x14ac:dyDescent="0.35">
      <c r="A66" s="40" t="s">
        <v>156</v>
      </c>
      <c r="B66" s="40" t="s">
        <v>518</v>
      </c>
      <c r="C66" s="40" t="s">
        <v>518</v>
      </c>
      <c r="D66" s="40" t="s">
        <v>518</v>
      </c>
      <c r="E66" s="39">
        <f>COUNTIF(B66:D66,1)</f>
        <v>0</v>
      </c>
      <c r="F66" s="40">
        <f>COUNTIF(B66:D66,0)</f>
        <v>0</v>
      </c>
      <c r="G66" s="46">
        <v>212</v>
      </c>
    </row>
    <row r="67" spans="1:7" s="38" customFormat="1" ht="27" customHeight="1" x14ac:dyDescent="0.4">
      <c r="A67" s="38" t="s">
        <v>169</v>
      </c>
      <c r="E67" s="21"/>
      <c r="G67" s="44"/>
    </row>
    <row r="68" spans="1:7" ht="35" x14ac:dyDescent="0.35">
      <c r="A68" s="40" t="s">
        <v>29</v>
      </c>
      <c r="B68" s="40" t="s">
        <v>1332</v>
      </c>
      <c r="C68" s="40" t="s">
        <v>1332</v>
      </c>
      <c r="D68" s="40" t="s">
        <v>1332</v>
      </c>
      <c r="E68" s="39"/>
    </row>
    <row r="69" spans="1:7" ht="27" customHeight="1" x14ac:dyDescent="0.35">
      <c r="A69" s="40" t="s">
        <v>30</v>
      </c>
      <c r="B69" s="40">
        <v>1</v>
      </c>
      <c r="C69" s="40">
        <v>1</v>
      </c>
      <c r="D69" s="40">
        <v>1</v>
      </c>
      <c r="E69" s="39">
        <f>COUNTIF(B69:D69,1)</f>
        <v>3</v>
      </c>
      <c r="F69" s="40">
        <f>COUNTIF(B69:D69,0)</f>
        <v>0</v>
      </c>
      <c r="G69" s="46">
        <v>201</v>
      </c>
    </row>
    <row r="70" spans="1:7" s="38" customFormat="1" ht="27" customHeight="1" x14ac:dyDescent="0.4">
      <c r="A70" s="38" t="s">
        <v>191</v>
      </c>
      <c r="E70" s="21"/>
      <c r="G70" s="44"/>
    </row>
    <row r="71" spans="1:7" x14ac:dyDescent="0.35">
      <c r="A71" s="40" t="s">
        <v>31</v>
      </c>
      <c r="B71" s="40" t="s">
        <v>553</v>
      </c>
      <c r="C71" s="40" t="s">
        <v>553</v>
      </c>
      <c r="D71" s="40" t="s">
        <v>553</v>
      </c>
      <c r="E71" s="39"/>
    </row>
    <row r="72" spans="1:7" ht="27" customHeight="1" x14ac:dyDescent="0.35">
      <c r="A72" s="40" t="s">
        <v>32</v>
      </c>
      <c r="B72" s="40">
        <v>1</v>
      </c>
      <c r="C72" s="40">
        <v>1</v>
      </c>
      <c r="D72" s="40">
        <v>1</v>
      </c>
      <c r="E72" s="39">
        <f>COUNTIF(B72:D72,1)</f>
        <v>3</v>
      </c>
      <c r="F72" s="40">
        <f>COUNTIF(B72:D72,0)</f>
        <v>0</v>
      </c>
      <c r="G72" s="46">
        <v>201</v>
      </c>
    </row>
    <row r="73" spans="1:7" s="38" customFormat="1" ht="27" customHeight="1" x14ac:dyDescent="0.4">
      <c r="A73" s="38" t="s">
        <v>135</v>
      </c>
      <c r="E73" s="21"/>
      <c r="G73" s="44"/>
    </row>
    <row r="74" spans="1:7" ht="52.5" x14ac:dyDescent="0.35">
      <c r="A74" s="40" t="s">
        <v>157</v>
      </c>
      <c r="B74" s="40" t="s">
        <v>1383</v>
      </c>
      <c r="C74" s="40" t="s">
        <v>554</v>
      </c>
      <c r="D74" s="40" t="s">
        <v>1383</v>
      </c>
      <c r="E74" s="39"/>
    </row>
    <row r="75" spans="1:7" ht="27" customHeight="1" x14ac:dyDescent="0.35">
      <c r="A75" s="40" t="s">
        <v>158</v>
      </c>
      <c r="B75" s="40">
        <v>1</v>
      </c>
      <c r="C75" s="40" t="s">
        <v>518</v>
      </c>
      <c r="D75" s="40">
        <v>1</v>
      </c>
      <c r="E75" s="39">
        <f>COUNTIF(B75:D75,1)</f>
        <v>2</v>
      </c>
      <c r="F75" s="40">
        <f>COUNTIF(B75:D75,0)</f>
        <v>0</v>
      </c>
      <c r="G75" s="46">
        <v>211</v>
      </c>
    </row>
    <row r="76" spans="1:7" s="38" customFormat="1" ht="27" customHeight="1" x14ac:dyDescent="0.4">
      <c r="A76" s="38" t="s">
        <v>192</v>
      </c>
      <c r="E76" s="21"/>
      <c r="G76" s="44"/>
    </row>
    <row r="77" spans="1:7" x14ac:dyDescent="0.35">
      <c r="A77" s="40" t="s">
        <v>33</v>
      </c>
      <c r="B77" s="40" t="s">
        <v>647</v>
      </c>
      <c r="C77" s="40" t="s">
        <v>647</v>
      </c>
      <c r="D77" s="40" t="s">
        <v>647</v>
      </c>
      <c r="E77" s="39"/>
    </row>
    <row r="78" spans="1:7" ht="27" customHeight="1" x14ac:dyDescent="0.35">
      <c r="A78" s="40" t="s">
        <v>34</v>
      </c>
      <c r="B78" s="40" t="s">
        <v>518</v>
      </c>
      <c r="C78" s="40" t="s">
        <v>518</v>
      </c>
      <c r="D78" s="40" t="s">
        <v>518</v>
      </c>
      <c r="E78" s="39">
        <f>COUNTIF(B78:D78,1)</f>
        <v>0</v>
      </c>
      <c r="F78" s="40">
        <f>COUNTIF(B78:D78,0)</f>
        <v>0</v>
      </c>
      <c r="G78" s="46">
        <v>201</v>
      </c>
    </row>
    <row r="79" spans="1:7" s="38" customFormat="1" ht="27" customHeight="1" x14ac:dyDescent="0.4">
      <c r="A79" s="38" t="s">
        <v>450</v>
      </c>
      <c r="E79" s="21"/>
      <c r="G79" s="44"/>
    </row>
    <row r="80" spans="1:7" x14ac:dyDescent="0.35">
      <c r="A80" s="40" t="s">
        <v>35</v>
      </c>
      <c r="B80" s="40" t="s">
        <v>614</v>
      </c>
      <c r="C80" s="40" t="s">
        <v>614</v>
      </c>
      <c r="D80" s="40" t="s">
        <v>614</v>
      </c>
      <c r="E80" s="39"/>
    </row>
    <row r="81" spans="1:7" ht="27" customHeight="1" x14ac:dyDescent="0.35">
      <c r="A81" s="40" t="s">
        <v>36</v>
      </c>
      <c r="B81" s="40" t="s">
        <v>518</v>
      </c>
      <c r="C81" s="40" t="s">
        <v>518</v>
      </c>
      <c r="D81" s="40" t="s">
        <v>518</v>
      </c>
      <c r="E81" s="39">
        <f>COUNTIF(B81:D81,1)</f>
        <v>0</v>
      </c>
      <c r="F81" s="40">
        <f>COUNTIF(B81:D81,0)</f>
        <v>0</v>
      </c>
      <c r="G81" s="46">
        <v>201</v>
      </c>
    </row>
    <row r="82" spans="1:7" s="38" customFormat="1" ht="27" customHeight="1" x14ac:dyDescent="0.4">
      <c r="A82" s="78" t="s">
        <v>451</v>
      </c>
      <c r="B82" s="79"/>
      <c r="E82" s="21"/>
      <c r="G82" s="44"/>
    </row>
    <row r="83" spans="1:7" ht="18.75" customHeight="1" x14ac:dyDescent="0.35">
      <c r="A83" s="40" t="s">
        <v>37</v>
      </c>
      <c r="B83" s="40" t="s">
        <v>615</v>
      </c>
      <c r="C83" s="40" t="s">
        <v>615</v>
      </c>
      <c r="D83" s="40" t="s">
        <v>615</v>
      </c>
      <c r="E83" s="39"/>
    </row>
    <row r="84" spans="1:7" ht="27" customHeight="1" x14ac:dyDescent="0.35">
      <c r="A84" s="40" t="s">
        <v>38</v>
      </c>
      <c r="B84" s="40" t="s">
        <v>518</v>
      </c>
      <c r="C84" s="40" t="s">
        <v>518</v>
      </c>
      <c r="D84" s="40" t="s">
        <v>518</v>
      </c>
      <c r="E84" s="39">
        <f>COUNTIF(B84:D84,1)</f>
        <v>0</v>
      </c>
      <c r="F84" s="40">
        <f>COUNTIF(B84:D84,0)</f>
        <v>0</v>
      </c>
      <c r="G84" s="46">
        <v>201</v>
      </c>
    </row>
    <row r="85" spans="1:7" s="38" customFormat="1" ht="27" customHeight="1" x14ac:dyDescent="0.4">
      <c r="A85" s="38" t="s">
        <v>193</v>
      </c>
      <c r="E85" s="21"/>
      <c r="G85" s="44"/>
    </row>
    <row r="86" spans="1:7" x14ac:dyDescent="0.35">
      <c r="A86" s="40" t="s">
        <v>39</v>
      </c>
      <c r="B86" s="40" t="s">
        <v>558</v>
      </c>
      <c r="C86" s="40" t="s">
        <v>558</v>
      </c>
      <c r="D86" s="40" t="s">
        <v>558</v>
      </c>
      <c r="E86" s="39"/>
    </row>
    <row r="87" spans="1:7" ht="27" customHeight="1" x14ac:dyDescent="0.35">
      <c r="A87" s="40" t="s">
        <v>40</v>
      </c>
      <c r="B87" s="40">
        <v>1</v>
      </c>
      <c r="C87" s="40">
        <v>1</v>
      </c>
      <c r="D87" s="40">
        <v>1</v>
      </c>
      <c r="E87" s="39">
        <f>COUNTIF(B87:D87,1)</f>
        <v>3</v>
      </c>
      <c r="F87" s="40">
        <f>COUNTIF(B87:D87,0)</f>
        <v>0</v>
      </c>
      <c r="G87" s="46">
        <v>201</v>
      </c>
    </row>
    <row r="88" spans="1:7" s="38" customFormat="1" ht="27" customHeight="1" x14ac:dyDescent="0.4">
      <c r="A88" s="38" t="s">
        <v>194</v>
      </c>
      <c r="E88" s="21"/>
      <c r="G88" s="44"/>
    </row>
    <row r="89" spans="1:7" ht="70" x14ac:dyDescent="0.35">
      <c r="A89" s="40" t="s">
        <v>41</v>
      </c>
      <c r="B89" s="40" t="s">
        <v>1384</v>
      </c>
      <c r="C89" s="40" t="s">
        <v>1385</v>
      </c>
      <c r="D89" s="40" t="s">
        <v>1385</v>
      </c>
      <c r="E89" s="39"/>
    </row>
    <row r="90" spans="1:7" ht="27" customHeight="1" x14ac:dyDescent="0.35">
      <c r="A90" s="40" t="s">
        <v>42</v>
      </c>
      <c r="B90" s="40">
        <v>1</v>
      </c>
      <c r="C90" s="40">
        <v>0.5</v>
      </c>
      <c r="D90" s="40">
        <v>0.5</v>
      </c>
      <c r="E90" s="39">
        <f>COUNTIF(B90:D90,1)</f>
        <v>1</v>
      </c>
      <c r="F90" s="40">
        <f>COUNTIF(B90:D90,0)</f>
        <v>0</v>
      </c>
      <c r="G90" s="46">
        <v>201</v>
      </c>
    </row>
    <row r="91" spans="1:7" s="38" customFormat="1" ht="27" customHeight="1" x14ac:dyDescent="0.4">
      <c r="A91" s="38" t="s">
        <v>195</v>
      </c>
      <c r="E91" s="21"/>
      <c r="G91" s="44"/>
    </row>
    <row r="92" spans="1:7" ht="35" x14ac:dyDescent="0.35">
      <c r="A92" s="40" t="s">
        <v>43</v>
      </c>
      <c r="B92" s="40" t="s">
        <v>694</v>
      </c>
      <c r="C92" s="40" t="s">
        <v>694</v>
      </c>
      <c r="D92" s="40" t="s">
        <v>694</v>
      </c>
      <c r="E92" s="39"/>
    </row>
    <row r="93" spans="1:7" ht="27" customHeight="1" x14ac:dyDescent="0.35">
      <c r="A93" s="40" t="s">
        <v>44</v>
      </c>
      <c r="B93" s="40">
        <v>1</v>
      </c>
      <c r="C93" s="40">
        <v>1</v>
      </c>
      <c r="D93" s="40">
        <v>1</v>
      </c>
      <c r="E93" s="39">
        <f>COUNTIF(B93:D93,1)</f>
        <v>3</v>
      </c>
      <c r="F93" s="40">
        <f>COUNTIF(B93:D93,0)</f>
        <v>0</v>
      </c>
      <c r="G93" s="46">
        <v>201</v>
      </c>
    </row>
    <row r="94" spans="1:7" s="38" customFormat="1" ht="27" customHeight="1" x14ac:dyDescent="0.4">
      <c r="A94" s="78" t="s">
        <v>196</v>
      </c>
      <c r="B94" s="78"/>
      <c r="E94" s="21"/>
      <c r="G94" s="44"/>
    </row>
    <row r="95" spans="1:7" x14ac:dyDescent="0.35">
      <c r="A95" s="40" t="s">
        <v>171</v>
      </c>
      <c r="B95" s="40">
        <v>61</v>
      </c>
      <c r="C95" s="40">
        <v>201</v>
      </c>
      <c r="D95" s="40">
        <v>53</v>
      </c>
      <c r="E95" s="39"/>
    </row>
    <row r="96" spans="1:7" x14ac:dyDescent="0.35">
      <c r="A96" s="40" t="s">
        <v>172</v>
      </c>
      <c r="B96" s="40">
        <v>55</v>
      </c>
      <c r="C96" s="40">
        <v>195</v>
      </c>
      <c r="D96" s="40">
        <v>47</v>
      </c>
      <c r="E96" s="39"/>
    </row>
    <row r="97" spans="1:7" ht="35" x14ac:dyDescent="0.35">
      <c r="A97" s="40" t="s">
        <v>45</v>
      </c>
      <c r="B97" s="40" t="s">
        <v>1386</v>
      </c>
      <c r="C97" s="40" t="s">
        <v>1386</v>
      </c>
      <c r="D97" s="40" t="s">
        <v>1386</v>
      </c>
      <c r="E97" s="39"/>
    </row>
    <row r="98" spans="1:7" ht="27" customHeight="1" x14ac:dyDescent="0.35">
      <c r="A98" s="40" t="s">
        <v>46</v>
      </c>
      <c r="B98" s="40">
        <f t="shared" ref="B98:D98" si="1">IFERROR(B96/B95,NA())</f>
        <v>0.90163934426229508</v>
      </c>
      <c r="C98" s="40">
        <f t="shared" si="1"/>
        <v>0.97014925373134331</v>
      </c>
      <c r="D98" s="40">
        <f t="shared" si="1"/>
        <v>0.8867924528301887</v>
      </c>
      <c r="E98" s="39">
        <f>COUNTIF(B98:D98,1)</f>
        <v>0</v>
      </c>
      <c r="F98" s="40">
        <f>COUNTIF(B98:D98,0)</f>
        <v>0</v>
      </c>
      <c r="G98" s="46">
        <v>201</v>
      </c>
    </row>
    <row r="99" spans="1:7" s="38" customFormat="1" ht="27" customHeight="1" x14ac:dyDescent="0.4">
      <c r="A99" s="38" t="s">
        <v>181</v>
      </c>
      <c r="E99" s="21"/>
      <c r="G99" s="44"/>
    </row>
    <row r="100" spans="1:7" x14ac:dyDescent="0.35">
      <c r="A100" s="40" t="s">
        <v>47</v>
      </c>
      <c r="B100" s="40" t="s">
        <v>1387</v>
      </c>
      <c r="C100" s="40" t="s">
        <v>1387</v>
      </c>
      <c r="D100" s="40" t="s">
        <v>1387</v>
      </c>
      <c r="E100" s="39"/>
    </row>
    <row r="101" spans="1:7" ht="27" customHeight="1" x14ac:dyDescent="0.35">
      <c r="A101" s="40" t="s">
        <v>48</v>
      </c>
      <c r="B101" s="40">
        <v>0</v>
      </c>
      <c r="C101" s="40">
        <v>0</v>
      </c>
      <c r="D101" s="40">
        <v>0</v>
      </c>
      <c r="E101" s="39">
        <f>COUNTIF(B101:D101,1)</f>
        <v>0</v>
      </c>
      <c r="F101" s="40">
        <f>COUNTIF(B101:D101,0)</f>
        <v>3</v>
      </c>
      <c r="G101" s="46">
        <v>202</v>
      </c>
    </row>
    <row r="102" spans="1:7" s="38" customFormat="1" ht="27" customHeight="1" x14ac:dyDescent="0.4">
      <c r="A102" s="38" t="s">
        <v>458</v>
      </c>
      <c r="E102" s="21"/>
      <c r="G102" s="44"/>
    </row>
    <row r="103" spans="1:7" x14ac:dyDescent="0.35">
      <c r="A103" s="40" t="s">
        <v>179</v>
      </c>
      <c r="B103" s="40">
        <v>45</v>
      </c>
      <c r="C103" s="40">
        <v>27</v>
      </c>
      <c r="D103" s="40">
        <v>9</v>
      </c>
      <c r="E103" s="39"/>
    </row>
    <row r="104" spans="1:7" x14ac:dyDescent="0.35">
      <c r="A104" s="40" t="s">
        <v>180</v>
      </c>
      <c r="B104" s="40">
        <v>44</v>
      </c>
      <c r="C104" s="40">
        <v>26</v>
      </c>
      <c r="D104" s="40">
        <v>7</v>
      </c>
      <c r="E104" s="39"/>
    </row>
    <row r="105" spans="1:7" ht="70" x14ac:dyDescent="0.35">
      <c r="A105" s="40" t="s">
        <v>49</v>
      </c>
      <c r="B105" s="40" t="s">
        <v>1388</v>
      </c>
      <c r="C105" s="40" t="s">
        <v>1389</v>
      </c>
      <c r="D105" s="40" t="s">
        <v>1390</v>
      </c>
      <c r="E105" s="39"/>
    </row>
    <row r="106" spans="1:7" ht="27" customHeight="1" x14ac:dyDescent="0.35">
      <c r="A106" s="40" t="s">
        <v>50</v>
      </c>
      <c r="B106" s="40">
        <f t="shared" ref="B106:D106" si="2">IFERROR(B104/B103,NA())</f>
        <v>0.97777777777777775</v>
      </c>
      <c r="C106" s="40">
        <f t="shared" si="2"/>
        <v>0.96296296296296291</v>
      </c>
      <c r="D106" s="40">
        <f t="shared" si="2"/>
        <v>0.77777777777777779</v>
      </c>
      <c r="E106" s="39">
        <f>COUNTIF(B106:D106,1)</f>
        <v>0</v>
      </c>
      <c r="F106" s="40">
        <f>COUNTIF(B106:D106,0)</f>
        <v>0</v>
      </c>
      <c r="G106" s="46">
        <v>202</v>
      </c>
    </row>
    <row r="107" spans="1:7" s="38" customFormat="1" ht="27" customHeight="1" x14ac:dyDescent="0.4">
      <c r="A107" s="38" t="s">
        <v>178</v>
      </c>
      <c r="E107" s="21"/>
      <c r="G107" s="44"/>
    </row>
    <row r="108" spans="1:7" x14ac:dyDescent="0.35">
      <c r="A108" s="40" t="s">
        <v>51</v>
      </c>
      <c r="B108" s="40" t="s">
        <v>1391</v>
      </c>
      <c r="C108" s="40" t="s">
        <v>1391</v>
      </c>
      <c r="D108" s="40" t="s">
        <v>1391</v>
      </c>
      <c r="E108" s="39"/>
    </row>
    <row r="109" spans="1:7" ht="27" customHeight="1" x14ac:dyDescent="0.35">
      <c r="A109" s="40" t="s">
        <v>52</v>
      </c>
      <c r="B109" s="40">
        <v>1</v>
      </c>
      <c r="C109" s="40">
        <v>1</v>
      </c>
      <c r="D109" s="40">
        <v>1</v>
      </c>
      <c r="E109" s="39">
        <f>COUNTIF(B109:D109,1)</f>
        <v>3</v>
      </c>
      <c r="F109" s="40">
        <f>COUNTIF(B109:D109,0)</f>
        <v>0</v>
      </c>
      <c r="G109" s="46">
        <v>202</v>
      </c>
    </row>
    <row r="110" spans="1:7" s="38" customFormat="1" ht="27" customHeight="1" x14ac:dyDescent="0.4">
      <c r="A110" s="38" t="s">
        <v>137</v>
      </c>
      <c r="E110" s="21"/>
      <c r="G110" s="44"/>
    </row>
    <row r="111" spans="1:7" ht="18" x14ac:dyDescent="0.35">
      <c r="A111" s="40" t="s">
        <v>159</v>
      </c>
      <c r="B111" s="7" t="s">
        <v>574</v>
      </c>
      <c r="C111" s="7" t="s">
        <v>574</v>
      </c>
      <c r="D111" s="7" t="s">
        <v>574</v>
      </c>
      <c r="E111" s="39"/>
    </row>
    <row r="112" spans="1:7" ht="27" customHeight="1" x14ac:dyDescent="0.35">
      <c r="A112" s="40" t="s">
        <v>160</v>
      </c>
      <c r="B112" s="40" t="s">
        <v>518</v>
      </c>
      <c r="C112" s="40" t="s">
        <v>518</v>
      </c>
      <c r="D112" s="40" t="s">
        <v>518</v>
      </c>
      <c r="E112" s="39">
        <f>COUNTIF(B112:D112,1)</f>
        <v>0</v>
      </c>
      <c r="F112" s="40">
        <f>COUNTIF(B112:D112,0)</f>
        <v>0</v>
      </c>
      <c r="G112" s="46">
        <v>211</v>
      </c>
    </row>
    <row r="113" spans="1:7" s="38" customFormat="1" ht="27" customHeight="1" x14ac:dyDescent="0.4">
      <c r="A113" s="38" t="s">
        <v>463</v>
      </c>
      <c r="E113" s="21"/>
      <c r="G113" s="44"/>
    </row>
    <row r="114" spans="1:7" ht="36" x14ac:dyDescent="0.35">
      <c r="A114" s="40" t="s">
        <v>161</v>
      </c>
      <c r="B114" s="7" t="s">
        <v>575</v>
      </c>
      <c r="C114" s="7" t="s">
        <v>575</v>
      </c>
      <c r="D114" s="7" t="s">
        <v>575</v>
      </c>
      <c r="E114" s="39"/>
    </row>
    <row r="115" spans="1:7" ht="27" customHeight="1" x14ac:dyDescent="0.35">
      <c r="A115" s="40" t="s">
        <v>162</v>
      </c>
      <c r="B115" s="40">
        <v>1</v>
      </c>
      <c r="C115" s="40">
        <v>1</v>
      </c>
      <c r="D115" s="40">
        <v>1</v>
      </c>
      <c r="E115" s="39">
        <f>COUNTIF(B115:D115,1)</f>
        <v>3</v>
      </c>
      <c r="F115" s="40">
        <f>COUNTIF(B115:D115,0)</f>
        <v>0</v>
      </c>
      <c r="G115" s="46">
        <v>211</v>
      </c>
    </row>
    <row r="116" spans="1:7" s="38" customFormat="1" ht="27" customHeight="1" x14ac:dyDescent="0.4">
      <c r="A116" s="38" t="s">
        <v>210</v>
      </c>
      <c r="E116" s="21"/>
      <c r="G116" s="44"/>
    </row>
    <row r="117" spans="1:7" ht="70" x14ac:dyDescent="0.35">
      <c r="A117" s="40" t="s">
        <v>163</v>
      </c>
      <c r="B117" s="40" t="s">
        <v>1392</v>
      </c>
      <c r="C117" s="40" t="s">
        <v>1393</v>
      </c>
      <c r="D117" s="40" t="s">
        <v>1393</v>
      </c>
      <c r="E117" s="39"/>
    </row>
    <row r="118" spans="1:7" ht="27" customHeight="1" x14ac:dyDescent="0.35">
      <c r="A118" s="40" t="s">
        <v>164</v>
      </c>
      <c r="B118" s="40">
        <v>0.5</v>
      </c>
      <c r="C118" s="40">
        <v>1</v>
      </c>
      <c r="D118" s="40">
        <v>1</v>
      </c>
      <c r="E118" s="39">
        <f>COUNTIF(B118:D118,1)</f>
        <v>2</v>
      </c>
      <c r="F118" s="40">
        <f>COUNTIF(B118:D118,0)</f>
        <v>0</v>
      </c>
      <c r="G118" s="46">
        <v>211</v>
      </c>
    </row>
    <row r="119" spans="1:7" s="38" customFormat="1" ht="27" customHeight="1" x14ac:dyDescent="0.4">
      <c r="A119" s="38" t="s">
        <v>140</v>
      </c>
      <c r="E119" s="21"/>
      <c r="G119" s="44"/>
    </row>
    <row r="120" spans="1:7" ht="18" x14ac:dyDescent="0.35">
      <c r="A120" s="40" t="s">
        <v>165</v>
      </c>
      <c r="B120" s="7" t="s">
        <v>579</v>
      </c>
      <c r="C120" s="7" t="s">
        <v>579</v>
      </c>
      <c r="D120" s="7" t="s">
        <v>579</v>
      </c>
      <c r="E120" s="39"/>
    </row>
    <row r="121" spans="1:7" ht="27" customHeight="1" x14ac:dyDescent="0.35">
      <c r="A121" s="40" t="s">
        <v>166</v>
      </c>
      <c r="B121" s="40" t="s">
        <v>518</v>
      </c>
      <c r="C121" s="40" t="s">
        <v>518</v>
      </c>
      <c r="D121" s="40" t="s">
        <v>518</v>
      </c>
      <c r="E121" s="39">
        <f>COUNTIF(B121:D121,1)</f>
        <v>0</v>
      </c>
      <c r="F121" s="40">
        <f>COUNTIF(B121:D121,0)</f>
        <v>0</v>
      </c>
      <c r="G121" s="46">
        <v>211</v>
      </c>
    </row>
    <row r="122" spans="1:7" s="38" customFormat="1" ht="27" customHeight="1" x14ac:dyDescent="0.4">
      <c r="A122" s="38" t="s">
        <v>467</v>
      </c>
      <c r="E122" s="21"/>
      <c r="G122" s="44"/>
    </row>
    <row r="123" spans="1:7" ht="70" x14ac:dyDescent="0.35">
      <c r="A123" s="40" t="s">
        <v>53</v>
      </c>
      <c r="B123" s="40" t="s">
        <v>1394</v>
      </c>
      <c r="C123" s="40" t="s">
        <v>1394</v>
      </c>
      <c r="D123" s="40" t="s">
        <v>1394</v>
      </c>
      <c r="E123" s="39"/>
    </row>
    <row r="124" spans="1:7" ht="27" customHeight="1" x14ac:dyDescent="0.35">
      <c r="A124" s="40" t="s">
        <v>54</v>
      </c>
      <c r="B124" s="40">
        <v>1</v>
      </c>
      <c r="C124" s="40">
        <v>1</v>
      </c>
      <c r="D124" s="40">
        <v>1</v>
      </c>
      <c r="E124" s="39">
        <f>COUNTIF(B124:D124,1)</f>
        <v>3</v>
      </c>
      <c r="F124" s="40">
        <f>COUNTIF(B124:D124,0)</f>
        <v>0</v>
      </c>
      <c r="G124" s="46">
        <v>201</v>
      </c>
    </row>
    <row r="125" spans="1:7" s="38" customFormat="1" ht="27" customHeight="1" x14ac:dyDescent="0.4">
      <c r="A125" s="38" t="s">
        <v>469</v>
      </c>
      <c r="E125" s="21"/>
      <c r="G125" s="44"/>
    </row>
    <row r="126" spans="1:7" ht="35" x14ac:dyDescent="0.35">
      <c r="A126" s="40" t="s">
        <v>55</v>
      </c>
      <c r="B126" s="40" t="s">
        <v>1395</v>
      </c>
      <c r="C126" s="40" t="s">
        <v>1395</v>
      </c>
      <c r="D126" s="40" t="s">
        <v>1395</v>
      </c>
      <c r="E126" s="39"/>
    </row>
    <row r="127" spans="1:7" ht="27" customHeight="1" x14ac:dyDescent="0.35">
      <c r="A127" s="40" t="s">
        <v>56</v>
      </c>
      <c r="B127" s="40">
        <v>1</v>
      </c>
      <c r="C127" s="40">
        <v>1</v>
      </c>
      <c r="D127" s="40">
        <v>1</v>
      </c>
      <c r="E127" s="39">
        <f>COUNTIF(B127:D127,1)</f>
        <v>3</v>
      </c>
      <c r="F127" s="40">
        <f>COUNTIF(B127:D127,0)</f>
        <v>0</v>
      </c>
      <c r="G127" s="46">
        <v>202</v>
      </c>
    </row>
    <row r="128" spans="1:7" s="38" customFormat="1" ht="27" customHeight="1" x14ac:dyDescent="0.4">
      <c r="A128" s="38" t="s">
        <v>470</v>
      </c>
      <c r="E128" s="21"/>
      <c r="G128" s="44"/>
    </row>
    <row r="129" spans="1:7" x14ac:dyDescent="0.35">
      <c r="A129" s="40" t="s">
        <v>76</v>
      </c>
      <c r="B129" s="40" t="s">
        <v>582</v>
      </c>
      <c r="C129" s="40" t="s">
        <v>582</v>
      </c>
      <c r="D129" s="40" t="s">
        <v>582</v>
      </c>
      <c r="E129" s="39"/>
    </row>
    <row r="130" spans="1:7" ht="27" customHeight="1" x14ac:dyDescent="0.35">
      <c r="A130" s="40" t="s">
        <v>77</v>
      </c>
      <c r="B130" s="40">
        <v>1</v>
      </c>
      <c r="C130" s="40">
        <v>1</v>
      </c>
      <c r="D130" s="40">
        <v>1</v>
      </c>
      <c r="E130" s="39">
        <f>COUNTIF(B130:D130,1)</f>
        <v>3</v>
      </c>
      <c r="F130" s="40">
        <f>COUNTIF(B130:D130,0)</f>
        <v>0</v>
      </c>
      <c r="G130" s="46">
        <v>201</v>
      </c>
    </row>
    <row r="131" spans="1:7" s="38" customFormat="1" ht="27" customHeight="1" x14ac:dyDescent="0.4">
      <c r="A131" s="38" t="s">
        <v>471</v>
      </c>
      <c r="E131" s="21"/>
      <c r="G131" s="44"/>
    </row>
    <row r="132" spans="1:7" x14ac:dyDescent="0.35">
      <c r="A132" s="40" t="s">
        <v>57</v>
      </c>
      <c r="B132" s="40" t="s">
        <v>583</v>
      </c>
      <c r="C132" s="40" t="s">
        <v>583</v>
      </c>
      <c r="D132" s="40" t="s">
        <v>583</v>
      </c>
      <c r="E132" s="39"/>
    </row>
    <row r="133" spans="1:7" ht="27" customHeight="1" x14ac:dyDescent="0.35">
      <c r="A133" s="40" t="s">
        <v>58</v>
      </c>
      <c r="B133" s="40">
        <v>1</v>
      </c>
      <c r="C133" s="40">
        <v>1</v>
      </c>
      <c r="D133" s="40">
        <v>1</v>
      </c>
      <c r="E133" s="39">
        <f>COUNTIF(B133:D133,1)</f>
        <v>3</v>
      </c>
      <c r="F133" s="40">
        <f>COUNTIF(B133:D133,0)</f>
        <v>0</v>
      </c>
      <c r="G133" s="46">
        <v>201</v>
      </c>
    </row>
    <row r="134" spans="1:7" s="38" customFormat="1" ht="27" customHeight="1" x14ac:dyDescent="0.4">
      <c r="A134" s="38" t="s">
        <v>177</v>
      </c>
      <c r="E134" s="21"/>
      <c r="G134" s="44"/>
    </row>
    <row r="135" spans="1:7" ht="70" x14ac:dyDescent="0.35">
      <c r="A135" s="40" t="s">
        <v>59</v>
      </c>
      <c r="B135" s="40" t="s">
        <v>1396</v>
      </c>
      <c r="C135" s="40" t="s">
        <v>1396</v>
      </c>
      <c r="D135" s="40" t="s">
        <v>1396</v>
      </c>
      <c r="E135" s="39"/>
    </row>
    <row r="136" spans="1:7" ht="27" customHeight="1" x14ac:dyDescent="0.35">
      <c r="A136" s="40" t="s">
        <v>60</v>
      </c>
      <c r="B136" s="40">
        <v>0</v>
      </c>
      <c r="C136" s="40">
        <v>0</v>
      </c>
      <c r="D136" s="40">
        <v>0</v>
      </c>
      <c r="E136" s="39">
        <f>COUNTIF(B136:D136,1)</f>
        <v>0</v>
      </c>
      <c r="F136" s="40">
        <f>COUNTIF(B136:D136,0)</f>
        <v>3</v>
      </c>
      <c r="G136" s="46">
        <v>202</v>
      </c>
    </row>
    <row r="137" spans="1:7" s="38" customFormat="1" ht="27" customHeight="1" x14ac:dyDescent="0.4">
      <c r="A137" s="38" t="s">
        <v>176</v>
      </c>
      <c r="E137" s="21"/>
      <c r="G137" s="44"/>
    </row>
    <row r="138" spans="1:7" ht="35" x14ac:dyDescent="0.35">
      <c r="A138" s="40" t="s">
        <v>61</v>
      </c>
      <c r="B138" s="40" t="s">
        <v>1397</v>
      </c>
      <c r="C138" s="40" t="s">
        <v>1397</v>
      </c>
      <c r="D138" s="40" t="s">
        <v>1397</v>
      </c>
      <c r="E138" s="39"/>
    </row>
    <row r="139" spans="1:7" ht="27" customHeight="1" x14ac:dyDescent="0.35">
      <c r="A139" s="40" t="s">
        <v>62</v>
      </c>
      <c r="B139" s="40">
        <v>1</v>
      </c>
      <c r="C139" s="40">
        <v>1</v>
      </c>
      <c r="D139" s="40">
        <v>1</v>
      </c>
      <c r="E139" s="39">
        <f>COUNTIF(B139:D139,1)</f>
        <v>3</v>
      </c>
      <c r="F139" s="40">
        <f>COUNTIF(B139:D139,0)</f>
        <v>0</v>
      </c>
      <c r="G139" s="46">
        <v>202</v>
      </c>
    </row>
    <row r="140" spans="1:7" s="38" customFormat="1" ht="27" customHeight="1" x14ac:dyDescent="0.4">
      <c r="A140" s="38" t="s">
        <v>175</v>
      </c>
      <c r="E140" s="21"/>
      <c r="G140" s="44"/>
    </row>
    <row r="141" spans="1:7" x14ac:dyDescent="0.35">
      <c r="A141" s="40" t="s">
        <v>63</v>
      </c>
      <c r="B141" s="40" t="s">
        <v>587</v>
      </c>
      <c r="C141" s="40" t="s">
        <v>587</v>
      </c>
      <c r="D141" s="40" t="s">
        <v>587</v>
      </c>
      <c r="E141" s="39"/>
    </row>
    <row r="142" spans="1:7" ht="27" customHeight="1" x14ac:dyDescent="0.35">
      <c r="A142" s="40" t="s">
        <v>64</v>
      </c>
      <c r="B142" s="40" t="s">
        <v>518</v>
      </c>
      <c r="C142" s="40" t="s">
        <v>518</v>
      </c>
      <c r="D142" s="40" t="s">
        <v>518</v>
      </c>
      <c r="E142" s="39">
        <f>COUNTIF(B142:D142,1)</f>
        <v>0</v>
      </c>
      <c r="F142" s="40">
        <f>COUNTIF(B142:D142,0)</f>
        <v>0</v>
      </c>
      <c r="G142" s="46">
        <v>201</v>
      </c>
    </row>
    <row r="143" spans="1:7" s="38" customFormat="1" ht="27" customHeight="1" x14ac:dyDescent="0.4">
      <c r="A143" s="38" t="s">
        <v>478</v>
      </c>
      <c r="E143" s="21"/>
      <c r="G143" s="44"/>
    </row>
    <row r="144" spans="1:7" ht="18" customHeight="1" x14ac:dyDescent="0.35">
      <c r="A144" s="40" t="s">
        <v>65</v>
      </c>
      <c r="B144" s="40" t="s">
        <v>1398</v>
      </c>
      <c r="C144" s="40" t="s">
        <v>1398</v>
      </c>
      <c r="D144" s="40" t="s">
        <v>1398</v>
      </c>
      <c r="E144" s="39"/>
    </row>
    <row r="145" spans="1:7" ht="27" customHeight="1" x14ac:dyDescent="0.35">
      <c r="A145" s="40" t="s">
        <v>66</v>
      </c>
      <c r="B145" s="40">
        <v>0</v>
      </c>
      <c r="C145" s="40">
        <v>0</v>
      </c>
      <c r="D145" s="40">
        <v>0</v>
      </c>
      <c r="E145" s="39">
        <f>COUNTIF(B145:D145,1)</f>
        <v>0</v>
      </c>
      <c r="F145" s="40">
        <f>COUNTIF(B145:D145,0)</f>
        <v>3</v>
      </c>
      <c r="G145" s="46">
        <v>201</v>
      </c>
    </row>
    <row r="146" spans="1:7" s="38" customFormat="1" ht="27" customHeight="1" x14ac:dyDescent="0.4">
      <c r="A146" s="38" t="s">
        <v>173</v>
      </c>
      <c r="E146" s="21"/>
      <c r="G146" s="44"/>
    </row>
    <row r="147" spans="1:7" ht="17.25" customHeight="1" x14ac:dyDescent="0.35">
      <c r="A147" s="40" t="s">
        <v>67</v>
      </c>
      <c r="B147" s="40" t="s">
        <v>1027</v>
      </c>
      <c r="C147" s="40" t="s">
        <v>1027</v>
      </c>
      <c r="D147" s="40" t="s">
        <v>1027</v>
      </c>
      <c r="E147" s="39"/>
    </row>
    <row r="148" spans="1:7" ht="27" customHeight="1" x14ac:dyDescent="0.35">
      <c r="A148" s="40" t="s">
        <v>68</v>
      </c>
      <c r="B148" s="40" t="s">
        <v>518</v>
      </c>
      <c r="C148" s="40" t="s">
        <v>518</v>
      </c>
      <c r="D148" s="40" t="s">
        <v>518</v>
      </c>
      <c r="E148" s="39">
        <f>COUNTIF(B148:D148,1)</f>
        <v>0</v>
      </c>
      <c r="F148" s="40">
        <f>COUNTIF(B148:D148,0)</f>
        <v>0</v>
      </c>
      <c r="G148" s="46">
        <v>202</v>
      </c>
    </row>
    <row r="149" spans="1:7" s="38" customFormat="1" ht="27" customHeight="1" x14ac:dyDescent="0.4">
      <c r="A149" s="78" t="s">
        <v>481</v>
      </c>
      <c r="B149" s="78"/>
      <c r="E149" s="21"/>
      <c r="G149" s="44"/>
    </row>
    <row r="150" spans="1:7" x14ac:dyDescent="0.35">
      <c r="A150" s="40" t="s">
        <v>69</v>
      </c>
      <c r="B150" s="40" t="s">
        <v>596</v>
      </c>
      <c r="C150" s="40" t="s">
        <v>596</v>
      </c>
      <c r="D150" s="40" t="s">
        <v>596</v>
      </c>
      <c r="E150" s="39"/>
    </row>
    <row r="151" spans="1:7" ht="27" customHeight="1" x14ac:dyDescent="0.35">
      <c r="A151" s="40" t="s">
        <v>70</v>
      </c>
      <c r="B151" s="40" t="s">
        <v>518</v>
      </c>
      <c r="C151" s="40" t="s">
        <v>518</v>
      </c>
      <c r="D151" s="40" t="s">
        <v>518</v>
      </c>
      <c r="E151" s="39">
        <f>COUNTIF(B151:D151,1)</f>
        <v>0</v>
      </c>
      <c r="F151" s="40">
        <f>COUNTIF(B151:D151,0)</f>
        <v>0</v>
      </c>
      <c r="G151" s="46">
        <v>202</v>
      </c>
    </row>
    <row r="152" spans="1:7" s="38" customFormat="1" ht="27" customHeight="1" x14ac:dyDescent="0.4">
      <c r="A152" s="38" t="s">
        <v>99</v>
      </c>
      <c r="E152" s="21"/>
      <c r="G152" s="44"/>
    </row>
    <row r="153" spans="1:7" s="8" customFormat="1" ht="19.5" customHeight="1" x14ac:dyDescent="0.35">
      <c r="A153" s="8" t="s">
        <v>209</v>
      </c>
      <c r="B153" s="8">
        <v>1170</v>
      </c>
      <c r="C153" s="8">
        <v>922</v>
      </c>
      <c r="D153" s="8">
        <v>594</v>
      </c>
      <c r="E153" s="23"/>
      <c r="G153" s="45"/>
    </row>
    <row r="154" spans="1:7" s="8" customFormat="1" ht="16.5" customHeight="1" x14ac:dyDescent="0.35">
      <c r="A154" s="8" t="s">
        <v>211</v>
      </c>
      <c r="B154" s="8">
        <v>23</v>
      </c>
      <c r="C154" s="8">
        <v>16</v>
      </c>
      <c r="D154" s="8">
        <v>18</v>
      </c>
      <c r="E154" s="23"/>
      <c r="G154" s="45"/>
    </row>
    <row r="155" spans="1:7" x14ac:dyDescent="0.35">
      <c r="A155" s="40" t="s">
        <v>71</v>
      </c>
      <c r="B155" s="40" t="s">
        <v>1399</v>
      </c>
      <c r="C155" s="40" t="s">
        <v>1400</v>
      </c>
      <c r="D155" s="40" t="s">
        <v>1401</v>
      </c>
      <c r="E155" s="39"/>
    </row>
    <row r="156" spans="1:7" ht="27" customHeight="1" x14ac:dyDescent="0.35">
      <c r="A156" s="40" t="s">
        <v>72</v>
      </c>
      <c r="B156" s="40">
        <f>IFERROR((B153-B154)/B153,NA())</f>
        <v>0.9803418803418803</v>
      </c>
      <c r="C156" s="40">
        <f t="shared" ref="C156:D156" si="3">IFERROR((C153-C154)/C153,NA())</f>
        <v>0.98264642082429499</v>
      </c>
      <c r="D156" s="40">
        <f t="shared" si="3"/>
        <v>0.96969696969696972</v>
      </c>
      <c r="E156" s="39">
        <f>COUNTIF(B156:D156,1)</f>
        <v>0</v>
      </c>
      <c r="F156" s="40">
        <f>COUNTIF(B156:D156,0)</f>
        <v>0</v>
      </c>
      <c r="G156" s="46">
        <v>201</v>
      </c>
    </row>
    <row r="157" spans="1:7" s="38" customFormat="1" ht="27" customHeight="1" x14ac:dyDescent="0.4">
      <c r="A157" s="38" t="s">
        <v>174</v>
      </c>
      <c r="E157" s="21"/>
      <c r="G157" s="44"/>
    </row>
    <row r="158" spans="1:7" x14ac:dyDescent="0.35">
      <c r="A158" s="40" t="s">
        <v>73</v>
      </c>
      <c r="E158" s="39"/>
    </row>
    <row r="159" spans="1:7" ht="27" customHeight="1" x14ac:dyDescent="0.35">
      <c r="A159" s="40" t="s">
        <v>74</v>
      </c>
      <c r="B159" s="40">
        <f>IFERROR(_xlfn.AGGREGATE(9,6,B27,B27,B39,B69,B72,B93,B98,B106,B118,B130,B133,B139,B142,B145,B148,B162)/COUNT(B27,B27,B39,B69,B72,B93,B98,B106,B118,B130,B133,B139,B142,B145,B148,B162),"Incomplete Scoring")</f>
        <v>0.82328476017000618</v>
      </c>
      <c r="C159" s="40">
        <f>IFERROR(_xlfn.AGGREGATE(9,6,C27,C27,C39,C69,C72,C93,C98,C106,C118,C130,C133,C139,C142,C145,C148,C162)/COUNT(C27,C27,C39,C69,C72,C93,C98,C106,C118,C130,C133,C139,C142,C145,C148,C162),"Incomplete Scoring")</f>
        <v>0.86942601805785891</v>
      </c>
      <c r="D159" s="40">
        <f t="shared" ref="D159" si="4">IFERROR(_xlfn.AGGREGATE(9,6,D27,D27,D39,D69,D72,D93,D98,D106,D118,D130,D133,D139,D142,D145,D148,D162)/COUNT(D27,D27,D39,D69,D72,D93,D98,D106,D118,D130,D133,D139,D142,D145,D148,D162),"Incomplete Scoring")</f>
        <v>0.88871418588399731</v>
      </c>
      <c r="E159" s="39">
        <f>COUNTIF(B159:D159,1)</f>
        <v>0</v>
      </c>
      <c r="F159" s="40">
        <f>COUNTIF(B159:D159,0)</f>
        <v>0</v>
      </c>
      <c r="G159" s="46">
        <v>201</v>
      </c>
    </row>
    <row r="160" spans="1:7" s="38" customFormat="1" ht="27" customHeight="1" x14ac:dyDescent="0.4">
      <c r="A160" s="38" t="s">
        <v>144</v>
      </c>
      <c r="E160" s="21"/>
      <c r="G160" s="44"/>
    </row>
    <row r="161" spans="1:7" x14ac:dyDescent="0.35">
      <c r="A161" s="40" t="s">
        <v>167</v>
      </c>
      <c r="B161" s="40" t="s">
        <v>619</v>
      </c>
      <c r="C161" s="40" t="s">
        <v>619</v>
      </c>
      <c r="D161" s="40" t="s">
        <v>619</v>
      </c>
      <c r="E161" s="39"/>
    </row>
    <row r="162" spans="1:7" ht="27" customHeight="1" x14ac:dyDescent="0.35">
      <c r="A162" s="40" t="s">
        <v>168</v>
      </c>
      <c r="B162" s="40" t="s">
        <v>518</v>
      </c>
      <c r="C162" s="40" t="s">
        <v>518</v>
      </c>
      <c r="D162" s="40" t="s">
        <v>518</v>
      </c>
      <c r="E162" s="39">
        <f>COUNTIF(B162:D162,1)</f>
        <v>0</v>
      </c>
      <c r="F162" s="40">
        <f>COUNTIF(B162:D162,0)</f>
        <v>0</v>
      </c>
      <c r="G162" s="46">
        <v>212</v>
      </c>
    </row>
    <row r="163" spans="1:7" s="9" customFormat="1" ht="51.75" customHeight="1" x14ac:dyDescent="0.35">
      <c r="G163" s="47"/>
    </row>
    <row r="164" spans="1:7" ht="20.25" customHeight="1" x14ac:dyDescent="0.35">
      <c r="A164" s="10"/>
    </row>
    <row r="165" spans="1:7" s="14" customFormat="1" ht="41.25" customHeight="1" x14ac:dyDescent="0.35">
      <c r="A165" s="35" t="s">
        <v>1402</v>
      </c>
      <c r="B165" s="15">
        <f>IFERROR(AVERAGEIFS(B3:B162,$A$3:$A$162,"*Score*",B3:B162,"&gt;=0")*100,"Scoring Incomplete")</f>
        <v>77.257676056270896</v>
      </c>
      <c r="C165" s="15">
        <f t="shared" ref="C165:D165" si="5">IFERROR(AVERAGEIFS(C3:C162,$A$3:$A$162,"*Score*",C3:C162,"&gt;=0")*100,"Scoring Incomplete")</f>
        <v>84.952208566375674</v>
      </c>
      <c r="D165" s="15">
        <f t="shared" si="5"/>
        <v>83.425449463185302</v>
      </c>
      <c r="G165" s="48"/>
    </row>
    <row r="166" spans="1:7" s="49" customFormat="1" ht="20.5" thickBot="1" x14ac:dyDescent="0.4">
      <c r="A166" s="46"/>
      <c r="G166" s="48"/>
    </row>
    <row r="167" spans="1:7" s="16" customFormat="1" ht="57.75" customHeight="1" thickBot="1" x14ac:dyDescent="0.4">
      <c r="A167" s="36" t="s">
        <v>1403</v>
      </c>
      <c r="B167" s="20">
        <f>IFERROR(AVERAGE(B165:D165),"No Scores")</f>
        <v>81.878444695277281</v>
      </c>
      <c r="G167" s="50"/>
    </row>
    <row r="168" spans="1:7" s="16" customFormat="1" ht="57.75" customHeight="1" x14ac:dyDescent="0.35">
      <c r="A168" s="51"/>
      <c r="B168" s="52"/>
      <c r="G168" s="50"/>
    </row>
    <row r="169" spans="1:7" s="14" customFormat="1" ht="41.25" customHeight="1" x14ac:dyDescent="0.35">
      <c r="A169" s="35" t="s">
        <v>605</v>
      </c>
      <c r="B169" s="15">
        <f>IFERROR(AVERAGEIFS(B$3:B$162,$A$3:$A$162,"*Score*",B$3:B$162,"&gt;=0",$G$3:$G$162,"&gt;200",$G$3:$G$162,"&lt;203")*100,"Scoring Incomplete")</f>
        <v>74.742476009815235</v>
      </c>
      <c r="C169" s="15">
        <f t="shared" ref="C169:D169" si="6">IFERROR(AVERAGEIFS(C$3:C$162,$A$3:$A$162,"*Score*",C$3:C$162,"&gt;=0",$G$3:$G$162,"&gt;200",$G$3:$G$162,"&lt;203")*100,"Scoring Incomplete")</f>
        <v>81.396602731568578</v>
      </c>
      <c r="D169" s="15">
        <f t="shared" si="6"/>
        <v>78.934543793034365</v>
      </c>
      <c r="E169" s="15"/>
      <c r="F169" s="15"/>
      <c r="G169" s="48"/>
    </row>
    <row r="170" spans="1:7" s="14" customFormat="1" ht="18.75" customHeight="1" thickBot="1" x14ac:dyDescent="0.4">
      <c r="A170" s="35"/>
      <c r="B170" s="15"/>
      <c r="C170" s="15"/>
      <c r="D170" s="15"/>
      <c r="E170" s="15"/>
      <c r="F170" s="15"/>
      <c r="G170" s="48"/>
    </row>
    <row r="171" spans="1:7" s="16" customFormat="1" ht="57.75" customHeight="1" thickBot="1" x14ac:dyDescent="0.4">
      <c r="A171" s="36" t="s">
        <v>606</v>
      </c>
      <c r="B171" s="20">
        <f>IFERROR(AVERAGE(B169:F169),"No Scores")</f>
        <v>78.357874178139397</v>
      </c>
      <c r="G171" s="50"/>
    </row>
    <row r="172" spans="1:7" ht="60" customHeight="1" x14ac:dyDescent="0.4">
      <c r="A172" s="41"/>
    </row>
    <row r="173" spans="1:7" s="14" customFormat="1" ht="41.25" customHeight="1" thickBot="1" x14ac:dyDescent="0.4">
      <c r="A173" s="35" t="s">
        <v>503</v>
      </c>
      <c r="B173" s="15">
        <f t="array" ref="B173">IFERROR(SUM(SUMIFS(B$3:B$162,$A$3:$A$162,"*Score*",B$3:B$162,"&gt;=0",$G$3:$G$162,{202,212}))/SUM(COUNTIFS($A$3:$A$162,"*Score*",B$3:B$162,"&gt;=0",$G$3:$G$162,{202,212}))*100,"Scoring Incomplete")</f>
        <v>71.518518518518519</v>
      </c>
      <c r="C173" s="15">
        <f t="array" ref="C173">IFERROR(SUM(SUMIFS(C$3:C$162,$A$3:$A$162,"*Score*",C$3:C$162,"&gt;=0",$G$3:$G$162,{202,212}))/SUM(COUNTIFS($A$3:$A$162,"*Score*",C$3:C$162,"&gt;=0",$G$3:$G$162,{202,212}))*100,"Scoring Incomplete")</f>
        <v>83.66402116402115</v>
      </c>
      <c r="D173" s="15">
        <f t="array" ref="D173">IFERROR(SUM(SUMIFS(D$3:D$162,$A$3:$A$162,"*Score*",D$3:D$162,"&gt;=0",$G$3:$G$162,{202,212}))/SUM(COUNTIFS($A$3:$A$162,"*Score*",D$3:D$162,"&gt;=0",$G$3:$G$162,{202,212}))*100,"Scoring Incomplete")</f>
        <v>80.555555555555557</v>
      </c>
      <c r="E173" s="15"/>
      <c r="F173" s="15"/>
      <c r="G173" s="48"/>
    </row>
    <row r="174" spans="1:7" s="16" customFormat="1" ht="57.75" customHeight="1" thickBot="1" x14ac:dyDescent="0.4">
      <c r="A174" s="36" t="s">
        <v>505</v>
      </c>
      <c r="B174" s="20">
        <f>IFERROR(AVERAGE(B173:D173),"No Scores")</f>
        <v>78.579365079365076</v>
      </c>
      <c r="G174" s="50"/>
    </row>
    <row r="175" spans="1:7" s="14" customFormat="1" ht="38.25" customHeight="1" x14ac:dyDescent="0.35">
      <c r="A175" s="35"/>
      <c r="B175" s="15"/>
      <c r="C175" s="15"/>
      <c r="D175" s="15"/>
      <c r="E175" s="15"/>
      <c r="F175" s="15"/>
      <c r="G175" s="48"/>
    </row>
    <row r="176" spans="1:7" s="14" customFormat="1" ht="41.25" customHeight="1" thickBot="1" x14ac:dyDescent="0.4">
      <c r="A176" s="35" t="s">
        <v>504</v>
      </c>
      <c r="B176" s="15">
        <f t="array" ref="B176">IFERROR(SUM(SUMIFS(B$3:B$162,$A$3:$A$162,"*Score*",B$3:B$162,"&gt;=0",$G$3:$G$162,{201,211}))/SUM(COUNTIFS($A$3:$A$162,"*Score*",B$3:B$162,"&gt;=0",$G$3:$G$162,{201,211}))*100,"Scoring Incomplete")</f>
        <v>81.343505183022003</v>
      </c>
      <c r="C176" s="15">
        <f t="array" ref="C176">IFERROR(SUM(SUMIFS(C$3:C$162,$A$3:$A$162,"*Score*",C$3:C$162,"&gt;=0",$G$3:$G$162,{201,211}))/SUM(COUNTIFS($A$3:$A$162,"*Score*",C$3:C$162,"&gt;=0",$G$3:$G$162,{201,211}))*100,"Scoring Incomplete")</f>
        <v>86.388885578834348</v>
      </c>
      <c r="D176" s="15">
        <f t="array" ref="D176">IFERROR(SUM(SUMIFS(D$3:D$162,$A$3:$A$162,"*Score*",D$3:D$162,"&gt;=0",$G$3:$G$162,{201,211}))/SUM(COUNTIFS($A$3:$A$162,"*Score*",D$3:D$162,"&gt;=0",$G$3:$G$162,{201,211}))*100,"Scoring Incomplete")</f>
        <v>84.976018042055784</v>
      </c>
      <c r="E176" s="15"/>
      <c r="F176" s="15"/>
      <c r="G176" s="48"/>
    </row>
    <row r="177" spans="1:7" s="16" customFormat="1" ht="57.75" customHeight="1" thickBot="1" x14ac:dyDescent="0.4">
      <c r="A177" s="36" t="s">
        <v>495</v>
      </c>
      <c r="B177" s="20">
        <f>IFERROR(AVERAGE(B176:D176),"No Scores")</f>
        <v>84.236136267970707</v>
      </c>
      <c r="G177" s="50"/>
    </row>
    <row r="178" spans="1:7" ht="54" customHeight="1" x14ac:dyDescent="0.35"/>
    <row r="179" spans="1:7" x14ac:dyDescent="0.35">
      <c r="A179" s="40" t="s">
        <v>607</v>
      </c>
      <c r="B179" s="40">
        <f>SUM(B4:D4)</f>
        <v>39</v>
      </c>
    </row>
    <row r="180" spans="1:7" x14ac:dyDescent="0.35">
      <c r="A180" s="40" t="s">
        <v>608</v>
      </c>
      <c r="B180" s="40">
        <f>SUM(B5:D5)</f>
        <v>35</v>
      </c>
    </row>
    <row r="182" spans="1:7" x14ac:dyDescent="0.35">
      <c r="A182" s="40" t="s">
        <v>609</v>
      </c>
      <c r="B182" s="40">
        <f>SUM(B95:D95)</f>
        <v>315</v>
      </c>
    </row>
    <row r="183" spans="1:7" x14ac:dyDescent="0.35">
      <c r="A183" s="40" t="s">
        <v>610</v>
      </c>
      <c r="B183" s="40">
        <f>SUM(B96:D96)</f>
        <v>297</v>
      </c>
    </row>
  </sheetData>
  <mergeCells count="10">
    <mergeCell ref="F1:F2"/>
    <mergeCell ref="G1:G2"/>
    <mergeCell ref="A10:B10"/>
    <mergeCell ref="A16:B16"/>
    <mergeCell ref="A22:B22"/>
    <mergeCell ref="A64:B64"/>
    <mergeCell ref="A82:B82"/>
    <mergeCell ref="A94:B94"/>
    <mergeCell ref="A149:B149"/>
    <mergeCell ref="E1:E2"/>
  </mergeCells>
  <dataValidations count="6">
    <dataValidation type="list" allowBlank="1" showInputMessage="1" showErrorMessage="1" sqref="B162:D162 B112:D112 B60:D60 B101:D101 B142:D142 B148:D148" xr:uid="{63FB479E-99F6-48EF-9911-B5DD77031E55}">
      <formula1>"N/A,1,.5,0"</formula1>
    </dataValidation>
    <dataValidation type="list" allowBlank="1" showInputMessage="1" showErrorMessage="1" sqref="B115:D115 B36:D36 B54:D54 B130:D130 B72:D72 B87:D87 B57:D57" xr:uid="{8B40977B-CD76-4F27-8117-58D2D21B8F64}">
      <formula1>"1,0"</formula1>
    </dataValidation>
    <dataValidation type="list" allowBlank="1" showInputMessage="1" showErrorMessage="1" sqref="B139:D139 B39:D39 B33:D33 B45:D45 B66:D66 B151:D151 B78:D78 B81:D81 B84:D84 B75:D75 B121:D121 B133:D133 B127:D127 B136:D136 B145:D145" xr:uid="{93D74FDA-09A2-4D11-A7EB-25A290C073A7}">
      <formula1>"N/A,1,0"</formula1>
    </dataValidation>
    <dataValidation type="list" allowBlank="1" showInputMessage="1" showErrorMessage="1" sqref="B109:D109 B42:D42 B48:D48 B30:D30 B51:D51 B63:D63 B69:D69 B90:D90 B93:D93 B118:D118 B124:D124" xr:uid="{9C517C6D-86CF-432A-966A-48439AB4F94D}">
      <formula1>"1,.5,0"</formula1>
    </dataValidation>
    <dataValidation type="list" allowBlank="1" showInputMessage="1" showErrorMessage="1" sqref="B27:D27" xr:uid="{73A521FF-AE02-4E7B-9D35-45CE091444D7}">
      <formula1>"1,.75,.5,.25,0"</formula1>
    </dataValidation>
    <dataValidation type="list" allowBlank="1" showInputMessage="1" showErrorMessage="1" sqref="B6:D7 B12:D12 B15:D15 B18:D18 B21:D21 B24:D24" xr:uid="{35F9DA14-769E-4803-AE4F-B18E578B0450}">
      <formula1>"N/A,1,.75,.5,.25,0"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A9D0F-2E14-4A11-B754-44004F607963}">
  <dimension ref="A1:G183"/>
  <sheetViews>
    <sheetView workbookViewId="0">
      <pane xSplit="1" ySplit="2" topLeftCell="B3" activePane="bottomRight" state="frozen"/>
      <selection pane="topRight" activeCell="B1" sqref="B1"/>
      <selection pane="bottomLeft" activeCell="A2" sqref="A2"/>
      <selection pane="bottomRight"/>
    </sheetView>
  </sheetViews>
  <sheetFormatPr defaultColWidth="9.1796875" defaultRowHeight="17.5" x14ac:dyDescent="0.35"/>
  <cols>
    <col min="1" max="1" width="43.1796875" style="40" customWidth="1"/>
    <col min="2" max="3" width="42.81640625" style="40" customWidth="1"/>
    <col min="4" max="5" width="12.7265625" style="40" customWidth="1"/>
    <col min="6" max="6" width="11.81640625" style="45" customWidth="1"/>
    <col min="7" max="16384" width="9.1796875" style="40"/>
  </cols>
  <sheetData>
    <row r="1" spans="1:6" ht="24" customHeight="1" x14ac:dyDescent="0.35">
      <c r="A1" s="40" t="s">
        <v>1316</v>
      </c>
      <c r="B1" s="40" t="s">
        <v>170</v>
      </c>
      <c r="C1" s="40" t="s">
        <v>1317</v>
      </c>
      <c r="D1" s="80" t="s">
        <v>197</v>
      </c>
      <c r="E1" s="81" t="s">
        <v>198</v>
      </c>
      <c r="F1" s="82" t="s">
        <v>498</v>
      </c>
    </row>
    <row r="2" spans="1:6" s="2" customFormat="1" ht="60.75" customHeight="1" x14ac:dyDescent="0.35">
      <c r="A2" s="33" t="s">
        <v>418</v>
      </c>
      <c r="B2" s="3" t="s">
        <v>1318</v>
      </c>
      <c r="C2" s="3"/>
      <c r="D2" s="80"/>
      <c r="E2" s="81"/>
      <c r="F2" s="83"/>
    </row>
    <row r="3" spans="1:6" s="38" customFormat="1" ht="27" customHeight="1" x14ac:dyDescent="0.4">
      <c r="A3" s="38" t="s">
        <v>203</v>
      </c>
      <c r="B3" s="5"/>
      <c r="C3" s="5"/>
      <c r="D3" s="21"/>
      <c r="F3" s="44"/>
    </row>
    <row r="4" spans="1:6" x14ac:dyDescent="0.35">
      <c r="A4" s="40" t="s">
        <v>0</v>
      </c>
      <c r="B4" s="40">
        <v>1</v>
      </c>
      <c r="C4" s="40" t="s">
        <v>518</v>
      </c>
      <c r="D4" s="39"/>
    </row>
    <row r="5" spans="1:6" x14ac:dyDescent="0.35">
      <c r="A5" s="40" t="s">
        <v>260</v>
      </c>
      <c r="B5" s="40">
        <v>1</v>
      </c>
      <c r="C5" s="40" t="s">
        <v>518</v>
      </c>
      <c r="D5" s="39"/>
    </row>
    <row r="6" spans="1:6" x14ac:dyDescent="0.35">
      <c r="A6" s="40" t="s">
        <v>412</v>
      </c>
      <c r="B6" s="40" t="s">
        <v>518</v>
      </c>
      <c r="C6" s="40" t="s">
        <v>518</v>
      </c>
      <c r="D6" s="39"/>
    </row>
    <row r="7" spans="1:6" x14ac:dyDescent="0.35">
      <c r="A7" s="40" t="s">
        <v>413</v>
      </c>
      <c r="B7" s="40">
        <v>1</v>
      </c>
      <c r="C7" s="40" t="s">
        <v>518</v>
      </c>
      <c r="D7" s="39"/>
    </row>
    <row r="8" spans="1:6" ht="35" x14ac:dyDescent="0.35">
      <c r="A8" s="40" t="s">
        <v>1</v>
      </c>
      <c r="B8" s="40" t="s">
        <v>1319</v>
      </c>
      <c r="C8" s="40" t="s">
        <v>1320</v>
      </c>
      <c r="D8" s="39"/>
    </row>
    <row r="9" spans="1:6" ht="27" customHeight="1" x14ac:dyDescent="0.35">
      <c r="A9" s="40" t="s">
        <v>2</v>
      </c>
      <c r="B9" s="40">
        <f>IFERROR(((B5/B4)+IF(ISNUMBER(B6),B6,0)+IF(ISNUMBER(B7),B7,0))/COUNT(B5,B6,B7),"Incomplete Scoring")</f>
        <v>1</v>
      </c>
      <c r="C9" s="40" t="e">
        <f>IFERROR(((C5/C4)+IF(ISNUMBER(C6),C6,0)+IF(ISNUMBER(C7),C7,0))/COUNT(C5,C6,C7),NA())</f>
        <v>#N/A</v>
      </c>
      <c r="D9" s="39">
        <f>COUNTIF(B9:C9,1)</f>
        <v>1</v>
      </c>
      <c r="E9" s="40">
        <f>COUNTIF(B9:C9,0)</f>
        <v>0</v>
      </c>
      <c r="F9" s="45" t="s">
        <v>497</v>
      </c>
    </row>
    <row r="10" spans="1:6" s="38" customFormat="1" ht="27" customHeight="1" x14ac:dyDescent="0.4">
      <c r="A10" s="78" t="s">
        <v>424</v>
      </c>
      <c r="B10" s="78"/>
      <c r="D10" s="21"/>
      <c r="F10" s="44"/>
    </row>
    <row r="11" spans="1:6" ht="35" x14ac:dyDescent="0.35">
      <c r="A11" s="40" t="s">
        <v>3</v>
      </c>
      <c r="B11" s="40" t="s">
        <v>524</v>
      </c>
      <c r="C11" s="40" t="s">
        <v>524</v>
      </c>
      <c r="D11" s="39"/>
    </row>
    <row r="12" spans="1:6" ht="27" customHeight="1" x14ac:dyDescent="0.35">
      <c r="A12" s="40" t="s">
        <v>4</v>
      </c>
      <c r="B12" s="40" t="s">
        <v>518</v>
      </c>
      <c r="C12" s="40" t="s">
        <v>518</v>
      </c>
      <c r="D12" s="39">
        <f>COUNTIF(B12:C12,1)</f>
        <v>0</v>
      </c>
      <c r="E12" s="40">
        <f>COUNTIF(B12:C12,0)</f>
        <v>0</v>
      </c>
      <c r="F12" s="46">
        <v>201</v>
      </c>
    </row>
    <row r="13" spans="1:6" s="38" customFormat="1" ht="27" customHeight="1" x14ac:dyDescent="0.4">
      <c r="A13" s="38" t="s">
        <v>204</v>
      </c>
      <c r="D13" s="21"/>
      <c r="F13" s="44"/>
    </row>
    <row r="14" spans="1:6" x14ac:dyDescent="0.35">
      <c r="A14" s="40" t="s">
        <v>5</v>
      </c>
      <c r="B14" s="40" t="s">
        <v>525</v>
      </c>
      <c r="C14" s="40" t="s">
        <v>525</v>
      </c>
      <c r="D14" s="39"/>
    </row>
    <row r="15" spans="1:6" ht="27" customHeight="1" x14ac:dyDescent="0.35">
      <c r="A15" s="40" t="s">
        <v>6</v>
      </c>
      <c r="B15" s="40" t="s">
        <v>518</v>
      </c>
      <c r="C15" s="40" t="s">
        <v>518</v>
      </c>
      <c r="D15" s="39">
        <f>COUNTIF(B15:C15,1)</f>
        <v>0</v>
      </c>
      <c r="E15" s="40">
        <f>COUNTIF(B15:C15,0)</f>
        <v>0</v>
      </c>
      <c r="F15" s="45" t="s">
        <v>526</v>
      </c>
    </row>
    <row r="16" spans="1:6" s="38" customFormat="1" ht="27" customHeight="1" x14ac:dyDescent="0.4">
      <c r="A16" s="78" t="s">
        <v>205</v>
      </c>
      <c r="B16" s="78"/>
      <c r="D16" s="21"/>
      <c r="F16" s="44"/>
    </row>
    <row r="17" spans="1:6" x14ac:dyDescent="0.35">
      <c r="A17" s="40" t="s">
        <v>7</v>
      </c>
      <c r="B17" s="40" t="s">
        <v>525</v>
      </c>
      <c r="C17" s="40" t="s">
        <v>525</v>
      </c>
      <c r="D17" s="39"/>
    </row>
    <row r="18" spans="1:6" ht="27" customHeight="1" x14ac:dyDescent="0.35">
      <c r="A18" s="40" t="s">
        <v>8</v>
      </c>
      <c r="B18" s="40" t="s">
        <v>518</v>
      </c>
      <c r="C18" s="40" t="s">
        <v>518</v>
      </c>
      <c r="D18" s="39">
        <f>COUNTIF(B18:C18,1)</f>
        <v>0</v>
      </c>
      <c r="E18" s="40">
        <f>COUNTIF(B18:C18,0)</f>
        <v>0</v>
      </c>
      <c r="F18" s="46">
        <v>201</v>
      </c>
    </row>
    <row r="19" spans="1:6" s="38" customFormat="1" ht="27" customHeight="1" x14ac:dyDescent="0.4">
      <c r="A19" s="38" t="s">
        <v>206</v>
      </c>
      <c r="D19" s="21"/>
      <c r="F19" s="44"/>
    </row>
    <row r="20" spans="1:6" x14ac:dyDescent="0.35">
      <c r="A20" s="40" t="s">
        <v>9</v>
      </c>
      <c r="B20" s="40" t="s">
        <v>527</v>
      </c>
      <c r="C20" s="40" t="s">
        <v>527</v>
      </c>
      <c r="D20" s="39"/>
    </row>
    <row r="21" spans="1:6" ht="27" customHeight="1" x14ac:dyDescent="0.35">
      <c r="A21" s="40" t="s">
        <v>10</v>
      </c>
      <c r="B21" s="40" t="s">
        <v>518</v>
      </c>
      <c r="C21" s="40" t="s">
        <v>518</v>
      </c>
      <c r="D21" s="39">
        <f>COUNTIF(B21:C21,1)</f>
        <v>0</v>
      </c>
      <c r="E21" s="40">
        <f>COUNTIF(B21:C21,0)</f>
        <v>0</v>
      </c>
      <c r="F21" s="46">
        <v>202</v>
      </c>
    </row>
    <row r="22" spans="1:6" s="38" customFormat="1" ht="27" customHeight="1" x14ac:dyDescent="0.4">
      <c r="A22" s="78" t="s">
        <v>430</v>
      </c>
      <c r="B22" s="78"/>
      <c r="D22" s="21"/>
      <c r="F22" s="44"/>
    </row>
    <row r="23" spans="1:6" x14ac:dyDescent="0.35">
      <c r="A23" s="40" t="s">
        <v>11</v>
      </c>
      <c r="B23" s="40" t="s">
        <v>525</v>
      </c>
      <c r="C23" s="40" t="s">
        <v>525</v>
      </c>
      <c r="D23" s="39"/>
    </row>
    <row r="24" spans="1:6" ht="27" customHeight="1" x14ac:dyDescent="0.35">
      <c r="A24" s="40" t="s">
        <v>12</v>
      </c>
      <c r="B24" s="40" t="s">
        <v>518</v>
      </c>
      <c r="C24" s="40" t="s">
        <v>518</v>
      </c>
      <c r="D24" s="39">
        <f>COUNTIF(B24:C24,1)</f>
        <v>0</v>
      </c>
      <c r="E24" s="40">
        <f>COUNTIF(B24:C24,0)</f>
        <v>0</v>
      </c>
      <c r="F24" s="46">
        <v>202</v>
      </c>
    </row>
    <row r="25" spans="1:6" s="38" customFormat="1" ht="27" customHeight="1" x14ac:dyDescent="0.4">
      <c r="A25" s="38" t="s">
        <v>182</v>
      </c>
      <c r="D25" s="21"/>
      <c r="F25" s="44"/>
    </row>
    <row r="26" spans="1:6" ht="175" x14ac:dyDescent="0.35">
      <c r="A26" s="40" t="s">
        <v>13</v>
      </c>
      <c r="B26" s="40" t="s">
        <v>1321</v>
      </c>
      <c r="C26" s="40" t="s">
        <v>1322</v>
      </c>
      <c r="D26" s="39"/>
    </row>
    <row r="27" spans="1:6" ht="27" customHeight="1" x14ac:dyDescent="0.35">
      <c r="A27" s="40" t="s">
        <v>14</v>
      </c>
      <c r="B27" s="40">
        <v>0.5</v>
      </c>
      <c r="C27" s="40">
        <v>0.75</v>
      </c>
      <c r="D27" s="39">
        <f>COUNTIF(B27:C27,1)</f>
        <v>0</v>
      </c>
      <c r="E27" s="40">
        <f>COUNTIF(B27:C27,0)</f>
        <v>0</v>
      </c>
      <c r="F27" s="46">
        <v>202</v>
      </c>
    </row>
    <row r="28" spans="1:6" s="38" customFormat="1" ht="27" customHeight="1" x14ac:dyDescent="0.4">
      <c r="A28" s="38" t="s">
        <v>183</v>
      </c>
      <c r="D28" s="21"/>
      <c r="F28" s="44"/>
    </row>
    <row r="29" spans="1:6" x14ac:dyDescent="0.35">
      <c r="A29" s="40" t="s">
        <v>15</v>
      </c>
      <c r="B29" s="40" t="s">
        <v>531</v>
      </c>
      <c r="C29" s="40" t="s">
        <v>531</v>
      </c>
      <c r="D29" s="39"/>
    </row>
    <row r="30" spans="1:6" ht="27" customHeight="1" x14ac:dyDescent="0.35">
      <c r="A30" s="40" t="s">
        <v>16</v>
      </c>
      <c r="B30" s="40">
        <v>1</v>
      </c>
      <c r="C30" s="40">
        <v>1</v>
      </c>
      <c r="D30" s="39">
        <f>COUNTIF(B30:C30,1)</f>
        <v>2</v>
      </c>
      <c r="E30" s="40">
        <f>COUNTIF(B30:C30,0)</f>
        <v>0</v>
      </c>
      <c r="F30" s="46">
        <v>201</v>
      </c>
    </row>
    <row r="31" spans="1:6" s="38" customFormat="1" ht="27" customHeight="1" x14ac:dyDescent="0.4">
      <c r="A31" s="38" t="s">
        <v>184</v>
      </c>
      <c r="D31" s="21"/>
      <c r="F31" s="44"/>
    </row>
    <row r="32" spans="1:6" ht="87.5" x14ac:dyDescent="0.35">
      <c r="A32" s="40" t="s">
        <v>17</v>
      </c>
      <c r="B32" s="40" t="s">
        <v>1323</v>
      </c>
      <c r="C32" s="40" t="s">
        <v>1324</v>
      </c>
      <c r="D32" s="39"/>
    </row>
    <row r="33" spans="1:6" ht="27" customHeight="1" x14ac:dyDescent="0.35">
      <c r="A33" s="40" t="s">
        <v>18</v>
      </c>
      <c r="B33" s="40">
        <v>1</v>
      </c>
      <c r="C33" s="40">
        <v>0</v>
      </c>
      <c r="D33" s="39">
        <f>COUNTIF(B33:C33,1)</f>
        <v>1</v>
      </c>
      <c r="E33" s="40">
        <f>COUNTIF(B33:C33,0)</f>
        <v>1</v>
      </c>
      <c r="F33" s="46">
        <v>201</v>
      </c>
    </row>
    <row r="34" spans="1:6" s="38" customFormat="1" ht="27" customHeight="1" x14ac:dyDescent="0.4">
      <c r="A34" s="38" t="s">
        <v>113</v>
      </c>
      <c r="D34" s="21"/>
      <c r="F34" s="44"/>
    </row>
    <row r="35" spans="1:6" ht="35" x14ac:dyDescent="0.35">
      <c r="A35" s="40" t="s">
        <v>145</v>
      </c>
      <c r="B35" s="40" t="s">
        <v>534</v>
      </c>
      <c r="C35" s="40" t="s">
        <v>534</v>
      </c>
      <c r="D35" s="39"/>
    </row>
    <row r="36" spans="1:6" ht="27" customHeight="1" x14ac:dyDescent="0.35">
      <c r="A36" s="40" t="s">
        <v>146</v>
      </c>
      <c r="B36" s="40">
        <v>1</v>
      </c>
      <c r="C36" s="40">
        <v>1</v>
      </c>
      <c r="D36" s="39">
        <f>COUNTIF(B36:C36,1)</f>
        <v>2</v>
      </c>
      <c r="E36" s="40">
        <f>COUNTIF(B36:C36,0)</f>
        <v>0</v>
      </c>
      <c r="F36" s="46">
        <v>212</v>
      </c>
    </row>
    <row r="37" spans="1:6" s="38" customFormat="1" ht="27" customHeight="1" x14ac:dyDescent="0.4">
      <c r="A37" s="38" t="s">
        <v>125</v>
      </c>
      <c r="D37" s="21"/>
      <c r="F37" s="44"/>
    </row>
    <row r="38" spans="1:6" ht="35" x14ac:dyDescent="0.35">
      <c r="A38" s="40" t="s">
        <v>147</v>
      </c>
      <c r="B38" s="40" t="s">
        <v>1325</v>
      </c>
      <c r="C38" s="40" t="s">
        <v>1325</v>
      </c>
      <c r="D38" s="39"/>
    </row>
    <row r="39" spans="1:6" ht="27" customHeight="1" x14ac:dyDescent="0.35">
      <c r="A39" s="40" t="s">
        <v>148</v>
      </c>
      <c r="B39" s="40">
        <v>0</v>
      </c>
      <c r="C39" s="40">
        <v>0</v>
      </c>
      <c r="D39" s="39">
        <f>COUNTIF(B39:C39,1)</f>
        <v>0</v>
      </c>
      <c r="E39" s="40">
        <f>COUNTIF(B39:C39,0)</f>
        <v>2</v>
      </c>
      <c r="F39" s="46">
        <v>212</v>
      </c>
    </row>
    <row r="40" spans="1:6" s="38" customFormat="1" ht="27" customHeight="1" x14ac:dyDescent="0.4">
      <c r="A40" s="38" t="s">
        <v>185</v>
      </c>
      <c r="D40" s="21"/>
      <c r="F40" s="44"/>
    </row>
    <row r="41" spans="1:6" ht="35" x14ac:dyDescent="0.35">
      <c r="A41" s="40" t="s">
        <v>19</v>
      </c>
      <c r="B41" s="40" t="s">
        <v>537</v>
      </c>
      <c r="C41" s="40" t="s">
        <v>1326</v>
      </c>
      <c r="D41" s="39"/>
    </row>
    <row r="42" spans="1:6" ht="27" customHeight="1" x14ac:dyDescent="0.35">
      <c r="A42" s="40" t="s">
        <v>20</v>
      </c>
      <c r="B42" s="40">
        <v>1</v>
      </c>
      <c r="C42" s="40">
        <v>1</v>
      </c>
      <c r="D42" s="39">
        <f>COUNTIF(B42:C42,1)</f>
        <v>2</v>
      </c>
      <c r="E42" s="40">
        <f>COUNTIF(B42:C42,0)</f>
        <v>0</v>
      </c>
      <c r="F42" s="46">
        <v>201</v>
      </c>
    </row>
    <row r="43" spans="1:6" s="38" customFormat="1" ht="27" customHeight="1" x14ac:dyDescent="0.4">
      <c r="A43" s="38" t="s">
        <v>186</v>
      </c>
      <c r="D43" s="21"/>
      <c r="F43" s="44"/>
    </row>
    <row r="44" spans="1:6" x14ac:dyDescent="0.35">
      <c r="A44" s="40" t="s">
        <v>21</v>
      </c>
      <c r="B44" s="40" t="s">
        <v>540</v>
      </c>
      <c r="C44" s="40" t="s">
        <v>540</v>
      </c>
      <c r="D44" s="39"/>
    </row>
    <row r="45" spans="1:6" ht="27" customHeight="1" x14ac:dyDescent="0.35">
      <c r="A45" s="40" t="s">
        <v>22</v>
      </c>
      <c r="B45" s="40" t="s">
        <v>518</v>
      </c>
      <c r="C45" s="40" t="s">
        <v>518</v>
      </c>
      <c r="D45" s="39">
        <f>COUNTIF(B45:C45,1)</f>
        <v>0</v>
      </c>
      <c r="E45" s="40">
        <f>COUNTIF(B45:C45,0)</f>
        <v>0</v>
      </c>
      <c r="F45" s="46">
        <v>201</v>
      </c>
    </row>
    <row r="46" spans="1:6" s="38" customFormat="1" ht="27" customHeight="1" x14ac:dyDescent="0.4">
      <c r="A46" s="38" t="s">
        <v>187</v>
      </c>
      <c r="D46" s="21"/>
      <c r="F46" s="44"/>
    </row>
    <row r="47" spans="1:6" ht="52.5" x14ac:dyDescent="0.35">
      <c r="A47" s="40" t="s">
        <v>23</v>
      </c>
      <c r="B47" s="40" t="s">
        <v>612</v>
      </c>
      <c r="C47" s="40" t="s">
        <v>1327</v>
      </c>
      <c r="D47" s="39"/>
    </row>
    <row r="48" spans="1:6" ht="27" customHeight="1" x14ac:dyDescent="0.35">
      <c r="A48" s="40" t="s">
        <v>24</v>
      </c>
      <c r="B48" s="40">
        <v>1</v>
      </c>
      <c r="C48" s="40">
        <v>0.5</v>
      </c>
      <c r="D48" s="39">
        <f>COUNTIF(B48:C48,1)</f>
        <v>1</v>
      </c>
      <c r="E48" s="40">
        <f>COUNTIF(B48:C48,0)</f>
        <v>0</v>
      </c>
      <c r="F48" s="46">
        <v>202</v>
      </c>
    </row>
    <row r="49" spans="1:6" s="38" customFormat="1" ht="27" customHeight="1" x14ac:dyDescent="0.4">
      <c r="A49" s="38" t="s">
        <v>188</v>
      </c>
      <c r="D49" s="21"/>
      <c r="F49" s="44"/>
    </row>
    <row r="50" spans="1:6" ht="35" x14ac:dyDescent="0.35">
      <c r="A50" s="40" t="s">
        <v>25</v>
      </c>
      <c r="B50" s="40" t="s">
        <v>613</v>
      </c>
      <c r="C50" s="40" t="s">
        <v>1328</v>
      </c>
      <c r="D50" s="39"/>
    </row>
    <row r="51" spans="1:6" ht="27" customHeight="1" x14ac:dyDescent="0.35">
      <c r="A51" s="40" t="s">
        <v>26</v>
      </c>
      <c r="B51" s="40">
        <v>1</v>
      </c>
      <c r="C51" s="40">
        <v>0</v>
      </c>
      <c r="D51" s="39">
        <f>COUNTIF(B51:C51,1)</f>
        <v>1</v>
      </c>
      <c r="E51" s="40">
        <f>COUNTIF(B51:C51,0)</f>
        <v>1</v>
      </c>
      <c r="F51" s="46">
        <v>202</v>
      </c>
    </row>
    <row r="52" spans="1:6" s="38" customFormat="1" ht="27" customHeight="1" x14ac:dyDescent="0.4">
      <c r="A52" s="38" t="s">
        <v>189</v>
      </c>
      <c r="D52" s="21"/>
      <c r="F52" s="44"/>
    </row>
    <row r="53" spans="1:6" x14ac:dyDescent="0.35">
      <c r="A53" s="40" t="s">
        <v>27</v>
      </c>
      <c r="B53" s="40" t="s">
        <v>545</v>
      </c>
      <c r="C53" s="40" t="s">
        <v>545</v>
      </c>
      <c r="D53" s="39"/>
    </row>
    <row r="54" spans="1:6" ht="27" customHeight="1" x14ac:dyDescent="0.35">
      <c r="A54" s="40" t="s">
        <v>28</v>
      </c>
      <c r="B54" s="40">
        <v>1</v>
      </c>
      <c r="C54" s="40">
        <v>1</v>
      </c>
      <c r="D54" s="39">
        <f>COUNTIF(B54:C54,1)</f>
        <v>2</v>
      </c>
      <c r="E54" s="40">
        <f>COUNTIF(B54:C54,0)</f>
        <v>0</v>
      </c>
      <c r="F54" s="46">
        <v>202</v>
      </c>
    </row>
    <row r="55" spans="1:6" s="38" customFormat="1" ht="27" customHeight="1" x14ac:dyDescent="0.4">
      <c r="A55" s="38" t="s">
        <v>128</v>
      </c>
      <c r="D55" s="21"/>
      <c r="F55" s="44"/>
    </row>
    <row r="56" spans="1:6" ht="122.5" x14ac:dyDescent="0.35">
      <c r="A56" s="40" t="s">
        <v>149</v>
      </c>
      <c r="B56" s="40" t="s">
        <v>1329</v>
      </c>
      <c r="C56" s="40" t="s">
        <v>1330</v>
      </c>
      <c r="D56" s="39"/>
    </row>
    <row r="57" spans="1:6" ht="27" customHeight="1" x14ac:dyDescent="0.35">
      <c r="A57" s="40" t="s">
        <v>150</v>
      </c>
      <c r="B57" s="40">
        <v>0</v>
      </c>
      <c r="C57" s="40">
        <v>0</v>
      </c>
      <c r="D57" s="39">
        <f>COUNTIF(B57:C57,1)</f>
        <v>0</v>
      </c>
      <c r="E57" s="40">
        <f>COUNTIF(B57:C57,0)</f>
        <v>2</v>
      </c>
      <c r="F57" s="46">
        <v>212</v>
      </c>
    </row>
    <row r="58" spans="1:6" s="38" customFormat="1" ht="27" customHeight="1" x14ac:dyDescent="0.4">
      <c r="A58" s="38" t="s">
        <v>190</v>
      </c>
      <c r="D58" s="21"/>
      <c r="F58" s="44"/>
    </row>
    <row r="59" spans="1:6" ht="57" x14ac:dyDescent="0.4">
      <c r="A59" s="40" t="s">
        <v>151</v>
      </c>
      <c r="B59" s="38" t="s">
        <v>1331</v>
      </c>
      <c r="C59" s="38" t="s">
        <v>1331</v>
      </c>
      <c r="D59" s="39"/>
    </row>
    <row r="60" spans="1:6" ht="27" customHeight="1" x14ac:dyDescent="0.35">
      <c r="A60" s="40" t="s">
        <v>152</v>
      </c>
      <c r="B60" s="40">
        <v>1</v>
      </c>
      <c r="C60" s="40">
        <v>1</v>
      </c>
      <c r="D60" s="39">
        <f>COUNTIF(B60:C60,1)</f>
        <v>2</v>
      </c>
      <c r="E60" s="40">
        <f>COUNTIF(B60:C60,0)</f>
        <v>0</v>
      </c>
      <c r="F60" s="46">
        <v>212</v>
      </c>
    </row>
    <row r="61" spans="1:6" s="38" customFormat="1" ht="27" customHeight="1" x14ac:dyDescent="0.4">
      <c r="A61" s="38" t="s">
        <v>130</v>
      </c>
      <c r="D61" s="21"/>
      <c r="F61" s="44"/>
    </row>
    <row r="62" spans="1:6" ht="52.5" x14ac:dyDescent="0.35">
      <c r="A62" s="40" t="s">
        <v>153</v>
      </c>
      <c r="B62" s="40" t="s">
        <v>549</v>
      </c>
      <c r="C62" s="40" t="s">
        <v>549</v>
      </c>
      <c r="D62" s="39"/>
    </row>
    <row r="63" spans="1:6" ht="27" customHeight="1" x14ac:dyDescent="0.35">
      <c r="A63" s="40" t="s">
        <v>154</v>
      </c>
      <c r="B63" s="40">
        <v>1</v>
      </c>
      <c r="C63" s="40">
        <v>1</v>
      </c>
      <c r="D63" s="39">
        <f>COUNTIF(B63:C63,1)</f>
        <v>2</v>
      </c>
      <c r="E63" s="40">
        <f>COUNTIF(B63:C63,0)</f>
        <v>0</v>
      </c>
      <c r="F63" s="46">
        <v>212</v>
      </c>
    </row>
    <row r="64" spans="1:6" s="38" customFormat="1" ht="27" customHeight="1" x14ac:dyDescent="0.4">
      <c r="A64" s="78" t="s">
        <v>131</v>
      </c>
      <c r="B64" s="78"/>
      <c r="D64" s="21"/>
      <c r="F64" s="44"/>
    </row>
    <row r="65" spans="1:6" x14ac:dyDescent="0.35">
      <c r="A65" s="40" t="s">
        <v>155</v>
      </c>
      <c r="B65" s="40" t="s">
        <v>550</v>
      </c>
      <c r="C65" s="40" t="s">
        <v>550</v>
      </c>
      <c r="D65" s="39"/>
    </row>
    <row r="66" spans="1:6" ht="27" customHeight="1" x14ac:dyDescent="0.35">
      <c r="A66" s="40" t="s">
        <v>156</v>
      </c>
      <c r="B66" s="40" t="s">
        <v>518</v>
      </c>
      <c r="C66" s="40" t="s">
        <v>518</v>
      </c>
      <c r="D66" s="39">
        <f>COUNTIF(B66:C66,1)</f>
        <v>0</v>
      </c>
      <c r="E66" s="40">
        <f>COUNTIF(B66:C66,0)</f>
        <v>0</v>
      </c>
      <c r="F66" s="46">
        <v>212</v>
      </c>
    </row>
    <row r="67" spans="1:6" s="38" customFormat="1" ht="27" customHeight="1" x14ac:dyDescent="0.4">
      <c r="A67" s="38" t="s">
        <v>169</v>
      </c>
      <c r="D67" s="21"/>
      <c r="F67" s="44"/>
    </row>
    <row r="68" spans="1:6" ht="35" x14ac:dyDescent="0.35">
      <c r="A68" s="40" t="s">
        <v>29</v>
      </c>
      <c r="B68" s="40" t="s">
        <v>1332</v>
      </c>
      <c r="C68" s="40" t="s">
        <v>1332</v>
      </c>
      <c r="D68" s="39"/>
    </row>
    <row r="69" spans="1:6" ht="27" customHeight="1" x14ac:dyDescent="0.35">
      <c r="A69" s="40" t="s">
        <v>30</v>
      </c>
      <c r="B69" s="40">
        <v>1</v>
      </c>
      <c r="C69" s="40">
        <v>1</v>
      </c>
      <c r="D69" s="39">
        <f>COUNTIF(B69:C69,1)</f>
        <v>2</v>
      </c>
      <c r="E69" s="40">
        <f>COUNTIF(B69:C69,0)</f>
        <v>0</v>
      </c>
      <c r="F69" s="46">
        <v>201</v>
      </c>
    </row>
    <row r="70" spans="1:6" s="38" customFormat="1" ht="27" customHeight="1" x14ac:dyDescent="0.4">
      <c r="A70" s="38" t="s">
        <v>191</v>
      </c>
      <c r="D70" s="21"/>
      <c r="F70" s="44"/>
    </row>
    <row r="71" spans="1:6" x14ac:dyDescent="0.35">
      <c r="A71" s="40" t="s">
        <v>31</v>
      </c>
      <c r="B71" s="40" t="s">
        <v>553</v>
      </c>
      <c r="C71" s="40" t="s">
        <v>553</v>
      </c>
      <c r="D71" s="39"/>
    </row>
    <row r="72" spans="1:6" ht="27" customHeight="1" x14ac:dyDescent="0.35">
      <c r="A72" s="40" t="s">
        <v>32</v>
      </c>
      <c r="B72" s="40">
        <v>1</v>
      </c>
      <c r="C72" s="40">
        <v>1</v>
      </c>
      <c r="D72" s="39">
        <f>COUNTIF(B72:C72,1)</f>
        <v>2</v>
      </c>
      <c r="E72" s="40">
        <f>COUNTIF(B72:C72,0)</f>
        <v>0</v>
      </c>
      <c r="F72" s="46">
        <v>201</v>
      </c>
    </row>
    <row r="73" spans="1:6" s="38" customFormat="1" ht="27" customHeight="1" x14ac:dyDescent="0.4">
      <c r="A73" s="38" t="s">
        <v>135</v>
      </c>
      <c r="D73" s="21"/>
      <c r="F73" s="44"/>
    </row>
    <row r="74" spans="1:6" x14ac:dyDescent="0.35">
      <c r="A74" s="40" t="s">
        <v>157</v>
      </c>
      <c r="B74" s="40" t="s">
        <v>554</v>
      </c>
      <c r="C74" s="40" t="s">
        <v>554</v>
      </c>
      <c r="D74" s="39"/>
    </row>
    <row r="75" spans="1:6" ht="27" customHeight="1" x14ac:dyDescent="0.35">
      <c r="A75" s="40" t="s">
        <v>158</v>
      </c>
      <c r="B75" s="40" t="s">
        <v>518</v>
      </c>
      <c r="C75" s="40" t="s">
        <v>518</v>
      </c>
      <c r="D75" s="39">
        <f>COUNTIF(B75:C75,1)</f>
        <v>0</v>
      </c>
      <c r="E75" s="40">
        <f>COUNTIF(B75:C75,0)</f>
        <v>0</v>
      </c>
      <c r="F75" s="46">
        <v>211</v>
      </c>
    </row>
    <row r="76" spans="1:6" s="38" customFormat="1" ht="27" customHeight="1" x14ac:dyDescent="0.4">
      <c r="A76" s="38" t="s">
        <v>192</v>
      </c>
      <c r="D76" s="21"/>
      <c r="F76" s="44"/>
    </row>
    <row r="77" spans="1:6" x14ac:dyDescent="0.35">
      <c r="A77" s="40" t="s">
        <v>33</v>
      </c>
      <c r="B77" s="40" t="s">
        <v>647</v>
      </c>
      <c r="C77" s="40" t="s">
        <v>1333</v>
      </c>
      <c r="D77" s="39"/>
    </row>
    <row r="78" spans="1:6" ht="27" customHeight="1" x14ac:dyDescent="0.35">
      <c r="A78" s="40" t="s">
        <v>34</v>
      </c>
      <c r="B78" s="40" t="s">
        <v>518</v>
      </c>
      <c r="C78" s="40">
        <v>0</v>
      </c>
      <c r="D78" s="39">
        <f>COUNTIF(B78:C78,1)</f>
        <v>0</v>
      </c>
      <c r="E78" s="40">
        <f>COUNTIF(B78:C78,0)</f>
        <v>1</v>
      </c>
      <c r="F78" s="46">
        <v>201</v>
      </c>
    </row>
    <row r="79" spans="1:6" s="38" customFormat="1" ht="27" customHeight="1" x14ac:dyDescent="0.4">
      <c r="A79" s="38" t="s">
        <v>450</v>
      </c>
      <c r="D79" s="21"/>
      <c r="F79" s="44"/>
    </row>
    <row r="80" spans="1:6" x14ac:dyDescent="0.35">
      <c r="A80" s="40" t="s">
        <v>35</v>
      </c>
      <c r="B80" s="40" t="s">
        <v>614</v>
      </c>
      <c r="C80" s="40" t="s">
        <v>614</v>
      </c>
      <c r="D80" s="39"/>
    </row>
    <row r="81" spans="1:6" ht="27" customHeight="1" x14ac:dyDescent="0.35">
      <c r="A81" s="40" t="s">
        <v>36</v>
      </c>
      <c r="B81" s="40" t="s">
        <v>518</v>
      </c>
      <c r="C81" s="40" t="s">
        <v>518</v>
      </c>
      <c r="D81" s="39">
        <f>COUNTIF(B81:C81,1)</f>
        <v>0</v>
      </c>
      <c r="E81" s="40">
        <f>COUNTIF(B81:C81,0)</f>
        <v>0</v>
      </c>
      <c r="F81" s="46">
        <v>201</v>
      </c>
    </row>
    <row r="82" spans="1:6" s="38" customFormat="1" ht="27" customHeight="1" x14ac:dyDescent="0.4">
      <c r="A82" s="78" t="s">
        <v>451</v>
      </c>
      <c r="B82" s="79"/>
      <c r="D82" s="21"/>
      <c r="F82" s="44"/>
    </row>
    <row r="83" spans="1:6" ht="18.75" customHeight="1" x14ac:dyDescent="0.35">
      <c r="A83" s="40" t="s">
        <v>37</v>
      </c>
      <c r="B83" s="40" t="s">
        <v>615</v>
      </c>
      <c r="C83" s="40" t="s">
        <v>615</v>
      </c>
      <c r="D83" s="39"/>
    </row>
    <row r="84" spans="1:6" ht="27" customHeight="1" x14ac:dyDescent="0.35">
      <c r="A84" s="40" t="s">
        <v>38</v>
      </c>
      <c r="B84" s="40" t="s">
        <v>518</v>
      </c>
      <c r="C84" s="40" t="s">
        <v>518</v>
      </c>
      <c r="D84" s="39">
        <f>COUNTIF(B84:C84,1)</f>
        <v>0</v>
      </c>
      <c r="E84" s="40">
        <f>COUNTIF(B84:C84,0)</f>
        <v>0</v>
      </c>
      <c r="F84" s="46">
        <v>201</v>
      </c>
    </row>
    <row r="85" spans="1:6" s="38" customFormat="1" ht="27" customHeight="1" x14ac:dyDescent="0.4">
      <c r="A85" s="38" t="s">
        <v>193</v>
      </c>
      <c r="D85" s="21"/>
      <c r="F85" s="44"/>
    </row>
    <row r="86" spans="1:6" x14ac:dyDescent="0.35">
      <c r="A86" s="40" t="s">
        <v>39</v>
      </c>
      <c r="B86" s="40" t="s">
        <v>558</v>
      </c>
      <c r="C86" s="40" t="s">
        <v>1334</v>
      </c>
      <c r="D86" s="39"/>
    </row>
    <row r="87" spans="1:6" ht="27" customHeight="1" x14ac:dyDescent="0.35">
      <c r="A87" s="40" t="s">
        <v>40</v>
      </c>
      <c r="B87" s="40">
        <v>1</v>
      </c>
      <c r="C87" s="40">
        <v>0</v>
      </c>
      <c r="D87" s="39">
        <f>COUNTIF(B87:C87,1)</f>
        <v>1</v>
      </c>
      <c r="E87" s="40">
        <f>COUNTIF(B87:C87,0)</f>
        <v>1</v>
      </c>
      <c r="F87" s="46">
        <v>201</v>
      </c>
    </row>
    <row r="88" spans="1:6" s="38" customFormat="1" ht="27" customHeight="1" x14ac:dyDescent="0.4">
      <c r="A88" s="38" t="s">
        <v>194</v>
      </c>
      <c r="D88" s="21"/>
      <c r="F88" s="44"/>
    </row>
    <row r="89" spans="1:6" ht="35" x14ac:dyDescent="0.35">
      <c r="A89" s="40" t="s">
        <v>41</v>
      </c>
      <c r="B89" s="40" t="s">
        <v>1335</v>
      </c>
      <c r="C89" s="40" t="s">
        <v>1336</v>
      </c>
      <c r="D89" s="39"/>
    </row>
    <row r="90" spans="1:6" ht="27" customHeight="1" x14ac:dyDescent="0.35">
      <c r="A90" s="40" t="s">
        <v>42</v>
      </c>
      <c r="B90" s="40">
        <v>1</v>
      </c>
      <c r="C90" s="40">
        <v>0.5</v>
      </c>
      <c r="D90" s="39">
        <f>COUNTIF(B90:C90,1)</f>
        <v>1</v>
      </c>
      <c r="E90" s="40">
        <f>COUNTIF(B90:C90,0)</f>
        <v>0</v>
      </c>
      <c r="F90" s="46">
        <v>201</v>
      </c>
    </row>
    <row r="91" spans="1:6" s="38" customFormat="1" ht="27" customHeight="1" x14ac:dyDescent="0.4">
      <c r="A91" s="38" t="s">
        <v>195</v>
      </c>
      <c r="D91" s="21"/>
      <c r="F91" s="44"/>
    </row>
    <row r="92" spans="1:6" ht="35" x14ac:dyDescent="0.35">
      <c r="A92" s="40" t="s">
        <v>43</v>
      </c>
      <c r="B92" s="40" t="s">
        <v>694</v>
      </c>
      <c r="C92" s="40" t="s">
        <v>694</v>
      </c>
      <c r="D92" s="39"/>
    </row>
    <row r="93" spans="1:6" ht="27" customHeight="1" x14ac:dyDescent="0.35">
      <c r="A93" s="40" t="s">
        <v>44</v>
      </c>
      <c r="B93" s="40">
        <v>1</v>
      </c>
      <c r="C93" s="40">
        <v>1</v>
      </c>
      <c r="D93" s="39">
        <f>COUNTIF(B93:C93,1)</f>
        <v>2</v>
      </c>
      <c r="E93" s="40">
        <f>COUNTIF(B93:C93,0)</f>
        <v>0</v>
      </c>
      <c r="F93" s="46">
        <v>201</v>
      </c>
    </row>
    <row r="94" spans="1:6" s="38" customFormat="1" ht="27" customHeight="1" x14ac:dyDescent="0.4">
      <c r="A94" s="78" t="s">
        <v>196</v>
      </c>
      <c r="B94" s="78"/>
      <c r="D94" s="21"/>
      <c r="F94" s="44"/>
    </row>
    <row r="95" spans="1:6" x14ac:dyDescent="0.35">
      <c r="A95" s="40" t="s">
        <v>171</v>
      </c>
      <c r="B95" s="40">
        <v>7</v>
      </c>
      <c r="C95" s="40">
        <v>6</v>
      </c>
      <c r="D95" s="39"/>
    </row>
    <row r="96" spans="1:6" x14ac:dyDescent="0.35">
      <c r="A96" s="40" t="s">
        <v>172</v>
      </c>
      <c r="B96" s="40">
        <v>7</v>
      </c>
      <c r="C96" s="40">
        <v>6</v>
      </c>
      <c r="D96" s="39"/>
    </row>
    <row r="97" spans="1:6" x14ac:dyDescent="0.35">
      <c r="A97" s="40" t="s">
        <v>45</v>
      </c>
      <c r="B97" s="40" t="s">
        <v>562</v>
      </c>
      <c r="C97" s="40" t="s">
        <v>562</v>
      </c>
      <c r="D97" s="39"/>
    </row>
    <row r="98" spans="1:6" ht="27" customHeight="1" x14ac:dyDescent="0.35">
      <c r="A98" s="40" t="s">
        <v>46</v>
      </c>
      <c r="B98" s="40">
        <f t="shared" ref="B98:C98" si="0">IFERROR(B96/B95,NA())</f>
        <v>1</v>
      </c>
      <c r="C98" s="40">
        <f t="shared" si="0"/>
        <v>1</v>
      </c>
      <c r="D98" s="39">
        <f>COUNTIF(B98:C98,1)</f>
        <v>2</v>
      </c>
      <c r="E98" s="40">
        <f>COUNTIF(B98:C98,0)</f>
        <v>0</v>
      </c>
      <c r="F98" s="46">
        <v>201</v>
      </c>
    </row>
    <row r="99" spans="1:6" s="38" customFormat="1" ht="27" customHeight="1" x14ac:dyDescent="0.4">
      <c r="A99" s="38" t="s">
        <v>181</v>
      </c>
      <c r="D99" s="21"/>
      <c r="F99" s="44"/>
    </row>
    <row r="100" spans="1:6" x14ac:dyDescent="0.35">
      <c r="A100" s="40" t="s">
        <v>47</v>
      </c>
      <c r="B100" s="40" t="s">
        <v>617</v>
      </c>
      <c r="C100" s="40" t="s">
        <v>617</v>
      </c>
      <c r="D100" s="39"/>
    </row>
    <row r="101" spans="1:6" ht="27" customHeight="1" x14ac:dyDescent="0.35">
      <c r="A101" s="40" t="s">
        <v>48</v>
      </c>
      <c r="B101" s="40" t="s">
        <v>518</v>
      </c>
      <c r="C101" s="40" t="s">
        <v>518</v>
      </c>
      <c r="D101" s="39">
        <f>COUNTIF(B101:C101,1)</f>
        <v>0</v>
      </c>
      <c r="E101" s="40">
        <f>COUNTIF(B101:C101,0)</f>
        <v>0</v>
      </c>
      <c r="F101" s="46">
        <v>202</v>
      </c>
    </row>
    <row r="102" spans="1:6" s="38" customFormat="1" ht="27" customHeight="1" x14ac:dyDescent="0.4">
      <c r="A102" s="38" t="s">
        <v>458</v>
      </c>
      <c r="D102" s="21"/>
      <c r="F102" s="44"/>
    </row>
    <row r="103" spans="1:6" x14ac:dyDescent="0.35">
      <c r="A103" s="40" t="s">
        <v>179</v>
      </c>
      <c r="B103" s="40">
        <v>35</v>
      </c>
      <c r="C103" s="40">
        <v>22</v>
      </c>
      <c r="D103" s="39"/>
    </row>
    <row r="104" spans="1:6" x14ac:dyDescent="0.35">
      <c r="A104" s="40" t="s">
        <v>180</v>
      </c>
      <c r="B104" s="40">
        <v>35</v>
      </c>
      <c r="C104" s="40">
        <v>22</v>
      </c>
      <c r="D104" s="39"/>
    </row>
    <row r="105" spans="1:6" x14ac:dyDescent="0.35">
      <c r="A105" s="40" t="s">
        <v>49</v>
      </c>
      <c r="B105" s="40" t="s">
        <v>1337</v>
      </c>
      <c r="C105" s="40" t="s">
        <v>1338</v>
      </c>
      <c r="D105" s="39"/>
    </row>
    <row r="106" spans="1:6" ht="27" customHeight="1" x14ac:dyDescent="0.35">
      <c r="A106" s="40" t="s">
        <v>50</v>
      </c>
      <c r="B106" s="40">
        <f t="shared" ref="B106:C106" si="1">IFERROR(B104/B103,NA())</f>
        <v>1</v>
      </c>
      <c r="C106" s="40">
        <f t="shared" si="1"/>
        <v>1</v>
      </c>
      <c r="D106" s="39">
        <f>COUNTIF(B106:C106,1)</f>
        <v>2</v>
      </c>
      <c r="E106" s="40">
        <f>COUNTIF(B106:C106,0)</f>
        <v>0</v>
      </c>
      <c r="F106" s="46">
        <v>202</v>
      </c>
    </row>
    <row r="107" spans="1:6" s="38" customFormat="1" ht="27" customHeight="1" x14ac:dyDescent="0.4">
      <c r="A107" s="38" t="s">
        <v>178</v>
      </c>
      <c r="D107" s="21"/>
      <c r="F107" s="44"/>
    </row>
    <row r="108" spans="1:6" ht="52.5" x14ac:dyDescent="0.35">
      <c r="A108" s="40" t="s">
        <v>51</v>
      </c>
      <c r="B108" s="40" t="s">
        <v>1339</v>
      </c>
      <c r="C108" s="40" t="s">
        <v>1340</v>
      </c>
      <c r="D108" s="39"/>
    </row>
    <row r="109" spans="1:6" ht="27" customHeight="1" x14ac:dyDescent="0.35">
      <c r="A109" s="40" t="s">
        <v>52</v>
      </c>
      <c r="B109" s="40">
        <v>0.5</v>
      </c>
      <c r="C109" s="40">
        <v>1</v>
      </c>
      <c r="D109" s="39">
        <f>COUNTIF(B109:C109,1)</f>
        <v>1</v>
      </c>
      <c r="E109" s="40">
        <f>COUNTIF(B109:C109,0)</f>
        <v>0</v>
      </c>
      <c r="F109" s="46">
        <v>202</v>
      </c>
    </row>
    <row r="110" spans="1:6" s="38" customFormat="1" ht="27" customHeight="1" x14ac:dyDescent="0.4">
      <c r="A110" s="38" t="s">
        <v>137</v>
      </c>
      <c r="D110" s="21"/>
      <c r="F110" s="44"/>
    </row>
    <row r="111" spans="1:6" ht="18" x14ac:dyDescent="0.35">
      <c r="A111" s="40" t="s">
        <v>159</v>
      </c>
      <c r="B111" s="7" t="s">
        <v>574</v>
      </c>
      <c r="C111" s="7" t="s">
        <v>574</v>
      </c>
      <c r="D111" s="39"/>
    </row>
    <row r="112" spans="1:6" ht="27" customHeight="1" x14ac:dyDescent="0.35">
      <c r="A112" s="40" t="s">
        <v>160</v>
      </c>
      <c r="B112" s="40" t="s">
        <v>518</v>
      </c>
      <c r="C112" s="40" t="s">
        <v>518</v>
      </c>
      <c r="D112" s="39">
        <f>COUNTIF(B112:C112,1)</f>
        <v>0</v>
      </c>
      <c r="E112" s="40">
        <f>COUNTIF(B112:C112,0)</f>
        <v>0</v>
      </c>
      <c r="F112" s="46">
        <v>211</v>
      </c>
    </row>
    <row r="113" spans="1:6" s="38" customFormat="1" ht="27" customHeight="1" x14ac:dyDescent="0.4">
      <c r="A113" s="38" t="s">
        <v>463</v>
      </c>
      <c r="D113" s="21"/>
      <c r="F113" s="44"/>
    </row>
    <row r="114" spans="1:6" ht="36" x14ac:dyDescent="0.35">
      <c r="A114" s="40" t="s">
        <v>161</v>
      </c>
      <c r="B114" s="7" t="s">
        <v>575</v>
      </c>
      <c r="C114" s="7" t="s">
        <v>575</v>
      </c>
      <c r="D114" s="39"/>
    </row>
    <row r="115" spans="1:6" ht="27" customHeight="1" x14ac:dyDescent="0.35">
      <c r="A115" s="40" t="s">
        <v>162</v>
      </c>
      <c r="B115" s="40">
        <v>1</v>
      </c>
      <c r="C115" s="40">
        <v>1</v>
      </c>
      <c r="D115" s="39">
        <f>COUNTIF(B115:C115,1)</f>
        <v>2</v>
      </c>
      <c r="E115" s="40">
        <f>COUNTIF(B115:C115,0)</f>
        <v>0</v>
      </c>
      <c r="F115" s="46">
        <v>211</v>
      </c>
    </row>
    <row r="116" spans="1:6" s="38" customFormat="1" ht="27" customHeight="1" x14ac:dyDescent="0.4">
      <c r="A116" s="38" t="s">
        <v>210</v>
      </c>
      <c r="D116" s="21"/>
      <c r="F116" s="44"/>
    </row>
    <row r="117" spans="1:6" ht="52.5" x14ac:dyDescent="0.35">
      <c r="A117" s="40" t="s">
        <v>163</v>
      </c>
      <c r="B117" s="40" t="s">
        <v>1341</v>
      </c>
      <c r="C117" s="40" t="s">
        <v>1341</v>
      </c>
      <c r="D117" s="39"/>
    </row>
    <row r="118" spans="1:6" ht="27" customHeight="1" x14ac:dyDescent="0.35">
      <c r="A118" s="40" t="s">
        <v>164</v>
      </c>
      <c r="B118" s="40">
        <v>1</v>
      </c>
      <c r="C118" s="40">
        <v>1</v>
      </c>
      <c r="D118" s="39">
        <f>COUNTIF(B118:C118,1)</f>
        <v>2</v>
      </c>
      <c r="E118" s="40">
        <f>COUNTIF(B118:C118,0)</f>
        <v>0</v>
      </c>
      <c r="F118" s="46">
        <v>211</v>
      </c>
    </row>
    <row r="119" spans="1:6" s="38" customFormat="1" ht="27" customHeight="1" x14ac:dyDescent="0.4">
      <c r="A119" s="38" t="s">
        <v>140</v>
      </c>
      <c r="D119" s="21"/>
      <c r="F119" s="44"/>
    </row>
    <row r="120" spans="1:6" ht="18" x14ac:dyDescent="0.35">
      <c r="A120" s="40" t="s">
        <v>165</v>
      </c>
      <c r="B120" s="7" t="s">
        <v>579</v>
      </c>
      <c r="C120" s="7" t="s">
        <v>579</v>
      </c>
      <c r="D120" s="39"/>
    </row>
    <row r="121" spans="1:6" ht="27" customHeight="1" x14ac:dyDescent="0.35">
      <c r="A121" s="40" t="s">
        <v>166</v>
      </c>
      <c r="B121" s="40" t="s">
        <v>518</v>
      </c>
      <c r="C121" s="40" t="s">
        <v>518</v>
      </c>
      <c r="D121" s="39">
        <f>COUNTIF(B121:C121,1)</f>
        <v>0</v>
      </c>
      <c r="E121" s="40">
        <f>COUNTIF(B121:C121,0)</f>
        <v>0</v>
      </c>
      <c r="F121" s="46">
        <v>211</v>
      </c>
    </row>
    <row r="122" spans="1:6" s="38" customFormat="1" ht="27" customHeight="1" x14ac:dyDescent="0.4">
      <c r="A122" s="38" t="s">
        <v>467</v>
      </c>
      <c r="D122" s="21"/>
      <c r="F122" s="44"/>
    </row>
    <row r="123" spans="1:6" ht="70" x14ac:dyDescent="0.35">
      <c r="A123" s="40" t="s">
        <v>53</v>
      </c>
      <c r="B123" s="40" t="s">
        <v>1342</v>
      </c>
      <c r="C123" s="40" t="s">
        <v>1342</v>
      </c>
      <c r="D123" s="39"/>
    </row>
    <row r="124" spans="1:6" ht="27" customHeight="1" x14ac:dyDescent="0.35">
      <c r="A124" s="40" t="s">
        <v>54</v>
      </c>
      <c r="B124" s="40">
        <v>0</v>
      </c>
      <c r="C124" s="40">
        <v>0</v>
      </c>
      <c r="D124" s="39">
        <f>COUNTIF(B124:C124,1)</f>
        <v>0</v>
      </c>
      <c r="E124" s="40">
        <f>COUNTIF(B124:C124,0)</f>
        <v>2</v>
      </c>
      <c r="F124" s="46">
        <v>201</v>
      </c>
    </row>
    <row r="125" spans="1:6" s="38" customFormat="1" ht="27" customHeight="1" x14ac:dyDescent="0.4">
      <c r="A125" s="38" t="s">
        <v>469</v>
      </c>
      <c r="D125" s="21"/>
      <c r="F125" s="44"/>
    </row>
    <row r="126" spans="1:6" ht="52.5" x14ac:dyDescent="0.35">
      <c r="A126" s="40" t="s">
        <v>55</v>
      </c>
      <c r="B126" s="40" t="s">
        <v>1343</v>
      </c>
      <c r="C126" s="40" t="s">
        <v>581</v>
      </c>
      <c r="D126" s="39"/>
    </row>
    <row r="127" spans="1:6" ht="27" customHeight="1" x14ac:dyDescent="0.35">
      <c r="A127" s="40" t="s">
        <v>56</v>
      </c>
      <c r="B127" s="40">
        <v>0</v>
      </c>
      <c r="C127" s="40" t="s">
        <v>518</v>
      </c>
      <c r="D127" s="39">
        <f>COUNTIF(B127:C127,1)</f>
        <v>0</v>
      </c>
      <c r="E127" s="40">
        <f>COUNTIF(B127:C127,0)</f>
        <v>1</v>
      </c>
      <c r="F127" s="46">
        <v>202</v>
      </c>
    </row>
    <row r="128" spans="1:6" s="38" customFormat="1" ht="27" customHeight="1" x14ac:dyDescent="0.4">
      <c r="A128" s="38" t="s">
        <v>470</v>
      </c>
      <c r="D128" s="21"/>
      <c r="F128" s="44"/>
    </row>
    <row r="129" spans="1:6" x14ac:dyDescent="0.35">
      <c r="A129" s="40" t="s">
        <v>76</v>
      </c>
      <c r="B129" s="40" t="s">
        <v>582</v>
      </c>
      <c r="C129" s="40" t="s">
        <v>582</v>
      </c>
      <c r="D129" s="39"/>
    </row>
    <row r="130" spans="1:6" ht="27" customHeight="1" x14ac:dyDescent="0.35">
      <c r="A130" s="40" t="s">
        <v>77</v>
      </c>
      <c r="B130" s="40">
        <v>1</v>
      </c>
      <c r="C130" s="40">
        <v>1</v>
      </c>
      <c r="D130" s="39">
        <f>COUNTIF(B130:C130,1)</f>
        <v>2</v>
      </c>
      <c r="E130" s="40">
        <f>COUNTIF(B130:C130,0)</f>
        <v>0</v>
      </c>
      <c r="F130" s="46">
        <v>201</v>
      </c>
    </row>
    <row r="131" spans="1:6" s="38" customFormat="1" ht="27" customHeight="1" x14ac:dyDescent="0.4">
      <c r="A131" s="38" t="s">
        <v>471</v>
      </c>
      <c r="D131" s="21"/>
      <c r="F131" s="44"/>
    </row>
    <row r="132" spans="1:6" ht="227.5" x14ac:dyDescent="0.35">
      <c r="A132" s="40" t="s">
        <v>57</v>
      </c>
      <c r="B132" s="40" t="s">
        <v>1344</v>
      </c>
      <c r="C132" s="40" t="s">
        <v>583</v>
      </c>
      <c r="D132" s="39"/>
    </row>
    <row r="133" spans="1:6" ht="27" customHeight="1" x14ac:dyDescent="0.35">
      <c r="A133" s="40" t="s">
        <v>58</v>
      </c>
      <c r="B133" s="40">
        <v>0</v>
      </c>
      <c r="C133" s="40">
        <v>1</v>
      </c>
      <c r="D133" s="39">
        <f>COUNTIF(B133:C133,1)</f>
        <v>1</v>
      </c>
      <c r="E133" s="40">
        <f>COUNTIF(B133:C133,0)</f>
        <v>1</v>
      </c>
      <c r="F133" s="46">
        <v>201</v>
      </c>
    </row>
    <row r="134" spans="1:6" s="38" customFormat="1" ht="27" customHeight="1" x14ac:dyDescent="0.4">
      <c r="A134" s="38" t="s">
        <v>177</v>
      </c>
      <c r="D134" s="21"/>
      <c r="F134" s="44"/>
    </row>
    <row r="135" spans="1:6" ht="52.5" x14ac:dyDescent="0.35">
      <c r="A135" s="40" t="s">
        <v>59</v>
      </c>
      <c r="B135" s="40" t="s">
        <v>1345</v>
      </c>
      <c r="C135" s="40" t="s">
        <v>1345</v>
      </c>
      <c r="D135" s="39"/>
    </row>
    <row r="136" spans="1:6" ht="27" customHeight="1" x14ac:dyDescent="0.35">
      <c r="A136" s="40" t="s">
        <v>60</v>
      </c>
      <c r="B136" s="40">
        <v>1</v>
      </c>
      <c r="C136" s="40">
        <v>1</v>
      </c>
      <c r="D136" s="39">
        <f>COUNTIF(B136:C136,1)</f>
        <v>2</v>
      </c>
      <c r="E136" s="40">
        <f>COUNTIF(B136:C136,0)</f>
        <v>0</v>
      </c>
      <c r="F136" s="46">
        <v>202</v>
      </c>
    </row>
    <row r="137" spans="1:6" s="38" customFormat="1" ht="27" customHeight="1" x14ac:dyDescent="0.4">
      <c r="A137" s="38" t="s">
        <v>176</v>
      </c>
      <c r="D137" s="21"/>
      <c r="F137" s="44"/>
    </row>
    <row r="138" spans="1:6" ht="35" x14ac:dyDescent="0.35">
      <c r="A138" s="40" t="s">
        <v>61</v>
      </c>
      <c r="B138" s="40" t="s">
        <v>1346</v>
      </c>
      <c r="C138" s="40" t="s">
        <v>1346</v>
      </c>
      <c r="D138" s="39"/>
    </row>
    <row r="139" spans="1:6" ht="27" customHeight="1" x14ac:dyDescent="0.35">
      <c r="A139" s="40" t="s">
        <v>62</v>
      </c>
      <c r="B139" s="40">
        <v>1</v>
      </c>
      <c r="C139" s="40">
        <v>1</v>
      </c>
      <c r="D139" s="39">
        <f>COUNTIF(B139:C139,1)</f>
        <v>2</v>
      </c>
      <c r="E139" s="40">
        <f>COUNTIF(B139:C139,0)</f>
        <v>0</v>
      </c>
      <c r="F139" s="46">
        <v>202</v>
      </c>
    </row>
    <row r="140" spans="1:6" s="38" customFormat="1" ht="27" customHeight="1" x14ac:dyDescent="0.4">
      <c r="A140" s="38" t="s">
        <v>175</v>
      </c>
      <c r="D140" s="21"/>
      <c r="F140" s="44"/>
    </row>
    <row r="141" spans="1:6" ht="52.5" x14ac:dyDescent="0.35">
      <c r="A141" s="40" t="s">
        <v>63</v>
      </c>
      <c r="B141" s="40" t="s">
        <v>1347</v>
      </c>
      <c r="C141" s="40" t="s">
        <v>1348</v>
      </c>
      <c r="D141" s="39"/>
    </row>
    <row r="142" spans="1:6" ht="27" customHeight="1" x14ac:dyDescent="0.35">
      <c r="A142" s="40" t="s">
        <v>64</v>
      </c>
      <c r="B142" s="40" t="s">
        <v>518</v>
      </c>
      <c r="C142" s="40">
        <v>0.5</v>
      </c>
      <c r="D142" s="39">
        <f>COUNTIF(B142:C142,1)</f>
        <v>0</v>
      </c>
      <c r="E142" s="40">
        <f>COUNTIF(B142:C142,0)</f>
        <v>0</v>
      </c>
      <c r="F142" s="46">
        <v>201</v>
      </c>
    </row>
    <row r="143" spans="1:6" s="38" customFormat="1" ht="27" customHeight="1" x14ac:dyDescent="0.4">
      <c r="A143" s="38" t="s">
        <v>478</v>
      </c>
      <c r="D143" s="21"/>
      <c r="F143" s="44"/>
    </row>
    <row r="144" spans="1:6" ht="18" customHeight="1" x14ac:dyDescent="0.4">
      <c r="A144" s="40" t="s">
        <v>65</v>
      </c>
      <c r="B144" s="38" t="s">
        <v>1349</v>
      </c>
      <c r="C144" s="40" t="s">
        <v>1350</v>
      </c>
      <c r="D144" s="39"/>
    </row>
    <row r="145" spans="1:6" ht="27" customHeight="1" x14ac:dyDescent="0.35">
      <c r="A145" s="40" t="s">
        <v>66</v>
      </c>
      <c r="B145" s="40">
        <v>1</v>
      </c>
      <c r="C145" s="40">
        <v>1</v>
      </c>
      <c r="D145" s="39">
        <f>COUNTIF(B145:C145,1)</f>
        <v>2</v>
      </c>
      <c r="E145" s="40">
        <f>COUNTIF(B145:C145,0)</f>
        <v>0</v>
      </c>
      <c r="F145" s="46">
        <v>201</v>
      </c>
    </row>
    <row r="146" spans="1:6" s="38" customFormat="1" ht="27" customHeight="1" x14ac:dyDescent="0.4">
      <c r="A146" s="38" t="s">
        <v>173</v>
      </c>
      <c r="D146" s="21"/>
      <c r="F146" s="44"/>
    </row>
    <row r="147" spans="1:6" ht="17.25" customHeight="1" x14ac:dyDescent="0.35">
      <c r="A147" s="40" t="s">
        <v>67</v>
      </c>
      <c r="B147" s="40" t="s">
        <v>1351</v>
      </c>
      <c r="C147" s="40" t="s">
        <v>1352</v>
      </c>
      <c r="D147" s="39"/>
    </row>
    <row r="148" spans="1:6" ht="27" customHeight="1" x14ac:dyDescent="0.35">
      <c r="A148" s="40" t="s">
        <v>68</v>
      </c>
      <c r="B148" s="40" t="s">
        <v>518</v>
      </c>
      <c r="C148" s="40">
        <v>0.5</v>
      </c>
      <c r="D148" s="39">
        <f>COUNTIF(B148:C148,1)</f>
        <v>0</v>
      </c>
      <c r="E148" s="40">
        <f>COUNTIF(B148:C148,0)</f>
        <v>0</v>
      </c>
      <c r="F148" s="46">
        <v>202</v>
      </c>
    </row>
    <row r="149" spans="1:6" s="38" customFormat="1" ht="27" customHeight="1" x14ac:dyDescent="0.4">
      <c r="A149" s="78" t="s">
        <v>481</v>
      </c>
      <c r="B149" s="78"/>
      <c r="D149" s="21"/>
      <c r="F149" s="44"/>
    </row>
    <row r="150" spans="1:6" x14ac:dyDescent="0.35">
      <c r="A150" s="40" t="s">
        <v>69</v>
      </c>
      <c r="B150" s="40" t="s">
        <v>596</v>
      </c>
      <c r="C150" s="40" t="s">
        <v>596</v>
      </c>
      <c r="D150" s="39"/>
    </row>
    <row r="151" spans="1:6" ht="27" customHeight="1" x14ac:dyDescent="0.35">
      <c r="A151" s="40" t="s">
        <v>70</v>
      </c>
      <c r="B151" s="40" t="s">
        <v>518</v>
      </c>
      <c r="C151" s="40" t="s">
        <v>518</v>
      </c>
      <c r="D151" s="39">
        <f>COUNTIF(B151:C151,1)</f>
        <v>0</v>
      </c>
      <c r="E151" s="40">
        <f>COUNTIF(B151:C151,0)</f>
        <v>0</v>
      </c>
      <c r="F151" s="46">
        <v>202</v>
      </c>
    </row>
    <row r="152" spans="1:6" s="38" customFormat="1" ht="27" customHeight="1" x14ac:dyDescent="0.4">
      <c r="A152" s="38" t="s">
        <v>99</v>
      </c>
      <c r="D152" s="21"/>
      <c r="F152" s="44"/>
    </row>
    <row r="153" spans="1:6" s="8" customFormat="1" ht="19.5" customHeight="1" x14ac:dyDescent="0.35">
      <c r="A153" s="8" t="s">
        <v>209</v>
      </c>
      <c r="B153" s="8">
        <v>638</v>
      </c>
      <c r="C153" s="8">
        <v>638</v>
      </c>
      <c r="D153" s="23"/>
      <c r="F153" s="45"/>
    </row>
    <row r="154" spans="1:6" s="8" customFormat="1" ht="16.5" customHeight="1" x14ac:dyDescent="0.35">
      <c r="A154" s="8" t="s">
        <v>211</v>
      </c>
      <c r="B154" s="8">
        <v>21</v>
      </c>
      <c r="C154" s="8">
        <v>21</v>
      </c>
      <c r="D154" s="23"/>
      <c r="F154" s="45"/>
    </row>
    <row r="155" spans="1:6" x14ac:dyDescent="0.35">
      <c r="A155" s="40" t="s">
        <v>71</v>
      </c>
      <c r="B155" s="40" t="s">
        <v>1353</v>
      </c>
      <c r="C155" s="40" t="s">
        <v>1353</v>
      </c>
      <c r="D155" s="39"/>
    </row>
    <row r="156" spans="1:6" ht="27" customHeight="1" x14ac:dyDescent="0.35">
      <c r="A156" s="40" t="s">
        <v>72</v>
      </c>
      <c r="B156" s="40">
        <f>IFERROR((B153-B154)/B153,NA())</f>
        <v>0.9670846394984326</v>
      </c>
      <c r="C156" s="40">
        <f t="shared" ref="C156" si="2">IFERROR((C153-C154)/C153,NA())</f>
        <v>0.9670846394984326</v>
      </c>
      <c r="D156" s="39">
        <f>COUNTIF(B156:C156,1)</f>
        <v>0</v>
      </c>
      <c r="E156" s="40">
        <f>COUNTIF(B156:C156,0)</f>
        <v>0</v>
      </c>
      <c r="F156" s="46">
        <v>201</v>
      </c>
    </row>
    <row r="157" spans="1:6" s="38" customFormat="1" ht="27" customHeight="1" x14ac:dyDescent="0.4">
      <c r="A157" s="38" t="s">
        <v>174</v>
      </c>
      <c r="D157" s="21"/>
      <c r="F157" s="44"/>
    </row>
    <row r="158" spans="1:6" x14ac:dyDescent="0.35">
      <c r="A158" s="40" t="s">
        <v>73</v>
      </c>
      <c r="D158" s="39"/>
    </row>
    <row r="159" spans="1:6" ht="27" customHeight="1" x14ac:dyDescent="0.35">
      <c r="A159" s="40" t="s">
        <v>74</v>
      </c>
      <c r="B159" s="40">
        <f>IFERROR(_xlfn.AGGREGATE(9,6,B27,B27,B39,B69,B72,B93,B98,B106,B118,B130,B133,B139,B142,B145,B148,B162)/COUNT(B27,B27,B39,B69,B72,B93,B98,B106,B118,B130,B133,B139,B142,B145,B148,B162),"Incomplete Scoring")</f>
        <v>0.75</v>
      </c>
      <c r="C159" s="40">
        <f>IFERROR(_xlfn.AGGREGATE(9,6,C27,C27,C39,C69,C72,C93,C98,C106,C118,C130,C133,C139,C142,C145,C148,C162)/COUNT(C27,C27,C39,C69,C72,C93,C98,C106,C118,C130,C133,C139,C142,C145,C148,C162),"Incomplete Scoring")</f>
        <v>0.8125</v>
      </c>
      <c r="D159" s="39">
        <f>COUNTIF(B159:C159,1)</f>
        <v>0</v>
      </c>
      <c r="E159" s="40">
        <f>COUNTIF(B159:C159,0)</f>
        <v>0</v>
      </c>
      <c r="F159" s="46">
        <v>201</v>
      </c>
    </row>
    <row r="160" spans="1:6" s="38" customFormat="1" ht="27" customHeight="1" x14ac:dyDescent="0.4">
      <c r="A160" s="38" t="s">
        <v>144</v>
      </c>
      <c r="D160" s="21"/>
      <c r="F160" s="44"/>
    </row>
    <row r="161" spans="1:7" ht="157.5" x14ac:dyDescent="0.35">
      <c r="A161" s="40" t="s">
        <v>167</v>
      </c>
      <c r="B161" s="40" t="s">
        <v>1354</v>
      </c>
      <c r="C161" s="40" t="s">
        <v>1355</v>
      </c>
      <c r="D161" s="39"/>
    </row>
    <row r="162" spans="1:7" ht="27" customHeight="1" x14ac:dyDescent="0.35">
      <c r="A162" s="40" t="s">
        <v>168</v>
      </c>
      <c r="B162" s="40">
        <v>0.5</v>
      </c>
      <c r="C162" s="40">
        <v>0.5</v>
      </c>
      <c r="D162" s="39">
        <f>COUNTIF(B162:C162,1)</f>
        <v>0</v>
      </c>
      <c r="E162" s="40">
        <f>COUNTIF(B162:C162,0)</f>
        <v>0</v>
      </c>
      <c r="F162" s="46">
        <v>212</v>
      </c>
    </row>
    <row r="163" spans="1:7" s="9" customFormat="1" ht="51.75" customHeight="1" x14ac:dyDescent="0.35">
      <c r="F163" s="47"/>
    </row>
    <row r="164" spans="1:7" ht="20.25" customHeight="1" x14ac:dyDescent="0.35">
      <c r="A164" s="10"/>
    </row>
    <row r="165" spans="1:7" s="14" customFormat="1" ht="41.25" customHeight="1" x14ac:dyDescent="0.35">
      <c r="A165" s="35" t="s">
        <v>603</v>
      </c>
      <c r="B165" s="15">
        <f>IFERROR(AVERAGEIFS(B3:B162,$A$3:$A162,"*Score*",B3:B162,"&gt;=0")*100,"Scoring Incomplete")</f>
        <v>79.445711028783123</v>
      </c>
      <c r="C165" s="15">
        <f>IFERROR(AVERAGEIFS(C3:C162,$A$3:$A162,"*Score*",C3:C162,"&gt;=0")*100,"Scoring Incomplete")</f>
        <v>70.675248939701262</v>
      </c>
      <c r="F165" s="48"/>
    </row>
    <row r="166" spans="1:7" s="49" customFormat="1" ht="20.5" thickBot="1" x14ac:dyDescent="0.4">
      <c r="A166" s="46"/>
      <c r="F166" s="48"/>
    </row>
    <row r="167" spans="1:7" s="16" customFormat="1" ht="57.75" customHeight="1" thickBot="1" x14ac:dyDescent="0.4">
      <c r="A167" s="36" t="s">
        <v>604</v>
      </c>
      <c r="B167" s="20">
        <f>IFERROR(AVERAGE(B165:C165),"No Scores")</f>
        <v>75.060479984242193</v>
      </c>
      <c r="F167" s="50"/>
    </row>
    <row r="168" spans="1:7" s="16" customFormat="1" ht="57.75" customHeight="1" x14ac:dyDescent="0.35">
      <c r="A168" s="51"/>
      <c r="B168" s="52"/>
      <c r="F168" s="50"/>
    </row>
    <row r="169" spans="1:7" s="14" customFormat="1" ht="41.25" customHeight="1" x14ac:dyDescent="0.35">
      <c r="A169" s="35" t="s">
        <v>605</v>
      </c>
      <c r="B169" s="15">
        <f>IFERROR(AVERAGEIFS(B$3:B$162,$A$3:$A$162,"*Score*",B$3:B$162,"&gt;=0",$F$3:$F$162,"&gt;200",$F$3:$F$162,"&lt;203")*100,"Scoring Incomplete")</f>
        <v>82.154519331243463</v>
      </c>
      <c r="C169" s="15">
        <f>IFERROR(AVERAGEIFS(C$3:C$162,$A$3:$A$162,"*Score*",C$3:C$162,"&gt;=0",$F$3:$F$162,"&gt;200",$F$3:$F$162,"&lt;203")*100,"Scoring Incomplete")</f>
        <v>71.267633228840126</v>
      </c>
      <c r="D169" s="15"/>
      <c r="E169" s="15"/>
      <c r="F169" s="48"/>
      <c r="G169" s="48"/>
    </row>
    <row r="170" spans="1:7" s="14" customFormat="1" ht="18.75" customHeight="1" thickBot="1" x14ac:dyDescent="0.4">
      <c r="A170" s="35"/>
      <c r="B170" s="15"/>
      <c r="C170" s="15"/>
      <c r="D170" s="15"/>
      <c r="E170" s="15"/>
      <c r="F170" s="48"/>
      <c r="G170" s="48"/>
    </row>
    <row r="171" spans="1:7" s="16" customFormat="1" ht="57.75" customHeight="1" thickBot="1" x14ac:dyDescent="0.4">
      <c r="A171" s="36" t="s">
        <v>606</v>
      </c>
      <c r="B171" s="20">
        <f>IFERROR(AVERAGE(B169:C169),"No Scores")</f>
        <v>76.711076280041794</v>
      </c>
      <c r="F171" s="50"/>
      <c r="G171" s="50"/>
    </row>
    <row r="172" spans="1:7" ht="60" customHeight="1" x14ac:dyDescent="0.4">
      <c r="A172" s="41"/>
      <c r="G172" s="45"/>
    </row>
    <row r="173" spans="1:7" s="14" customFormat="1" ht="41.25" customHeight="1" thickBot="1" x14ac:dyDescent="0.4">
      <c r="A173" s="35" t="s">
        <v>503</v>
      </c>
      <c r="B173" s="15">
        <f t="array" ref="B173">IFERROR(SUM(SUMIFS(B$3:B$162,$A$3:$A$162,"*Score*",B$3:B$162,"&gt;=0",$F$3:$F$162,{202,212}))/SUM(COUNTIFS($A$3:$A$162,"*Score*",B$3:B$162,"&gt;=0",$F$3:$F$162,{202,212}))*100,"Scoring Incomplete")</f>
        <v>70</v>
      </c>
      <c r="C173" s="15">
        <f t="array" ref="C173">IFERROR(SUM(SUMIFS(C$3:C$162,$A$3:$A$162,"*Score*",C$3:C$162,"&gt;=0",$F$3:$F$162,{202,212}))/SUM(COUNTIFS($A$3:$A$162,"*Score*",C$3:C$162,"&gt;=0",$F$3:$F$162,{202,212}))*100,"Scoring Incomplete")</f>
        <v>68.333333333333329</v>
      </c>
      <c r="D173" s="15"/>
      <c r="E173" s="15"/>
      <c r="F173" s="48"/>
      <c r="G173" s="48"/>
    </row>
    <row r="174" spans="1:7" s="16" customFormat="1" ht="57.75" customHeight="1" thickBot="1" x14ac:dyDescent="0.4">
      <c r="A174" s="36" t="s">
        <v>505</v>
      </c>
      <c r="B174" s="20">
        <f>IFERROR(AVERAGE(B173:C173),"No Scores")</f>
        <v>69.166666666666657</v>
      </c>
      <c r="F174" s="50"/>
      <c r="G174" s="50"/>
    </row>
    <row r="175" spans="1:7" s="14" customFormat="1" ht="38.25" customHeight="1" x14ac:dyDescent="0.35">
      <c r="A175" s="35"/>
      <c r="B175" s="15"/>
      <c r="C175" s="15"/>
      <c r="D175" s="15"/>
      <c r="E175" s="15"/>
      <c r="F175" s="48"/>
      <c r="G175" s="48"/>
    </row>
    <row r="176" spans="1:7" s="14" customFormat="1" ht="41.25" customHeight="1" thickBot="1" x14ac:dyDescent="0.4">
      <c r="A176" s="35" t="s">
        <v>504</v>
      </c>
      <c r="B176" s="15">
        <f t="array" ref="B176">IFERROR(SUM(SUMIFS(B$3:B$162,$A$3:$A$162,"*Score*",B$3:B$162,"&gt;=0",$F$3:$F$162,{201,211}))/SUM(COUNTIFS($A$3:$A$162,"*Score*",B$3:B$162,"&gt;=0",$F$3:$F$162,{201,211}))*100,"Scoring Incomplete")</f>
        <v>86.571086114696655</v>
      </c>
      <c r="C176" s="15">
        <f t="array" ref="C176">IFERROR(SUM(SUMIFS(C$3:C$162,$A$3:$A$162,"*Score*",C$3:C$162,"&gt;=0",$F$3:$F$162,{201,211}))/SUM(COUNTIFS($A$3:$A$162,"*Score*",C$3:C$162,"&gt;=0",$F$3:$F$162,{201,211}))*100,"Scoring Incomplete")</f>
        <v>72.524129681570699</v>
      </c>
      <c r="D176" s="15"/>
      <c r="E176" s="15"/>
      <c r="F176" s="48"/>
      <c r="G176" s="48"/>
    </row>
    <row r="177" spans="1:7" s="16" customFormat="1" ht="57.75" customHeight="1" thickBot="1" x14ac:dyDescent="0.4">
      <c r="A177" s="36" t="s">
        <v>495</v>
      </c>
      <c r="B177" s="20">
        <f>IFERROR(AVERAGE(B176:C176),"No Scores")</f>
        <v>79.547607898133677</v>
      </c>
      <c r="F177" s="50"/>
      <c r="G177" s="50"/>
    </row>
    <row r="178" spans="1:7" ht="54" customHeight="1" x14ac:dyDescent="0.35"/>
    <row r="179" spans="1:7" x14ac:dyDescent="0.35">
      <c r="A179" s="40" t="s">
        <v>607</v>
      </c>
      <c r="B179" s="40">
        <f>SUM(B4:C4)</f>
        <v>1</v>
      </c>
    </row>
    <row r="180" spans="1:7" x14ac:dyDescent="0.35">
      <c r="A180" s="40" t="s">
        <v>608</v>
      </c>
      <c r="B180" s="40">
        <f>SUM(B5:C5)</f>
        <v>1</v>
      </c>
    </row>
    <row r="182" spans="1:7" x14ac:dyDescent="0.35">
      <c r="A182" s="40" t="s">
        <v>609</v>
      </c>
      <c r="B182" s="40">
        <f>SUM(B95:C95)</f>
        <v>13</v>
      </c>
    </row>
    <row r="183" spans="1:7" x14ac:dyDescent="0.35">
      <c r="A183" s="40" t="s">
        <v>610</v>
      </c>
      <c r="B183" s="40">
        <f>SUM(B96:C96)</f>
        <v>13</v>
      </c>
    </row>
  </sheetData>
  <mergeCells count="10">
    <mergeCell ref="E1:E2"/>
    <mergeCell ref="F1:F2"/>
    <mergeCell ref="A10:B10"/>
    <mergeCell ref="A16:B16"/>
    <mergeCell ref="A22:B22"/>
    <mergeCell ref="A64:B64"/>
    <mergeCell ref="A82:B82"/>
    <mergeCell ref="A94:B94"/>
    <mergeCell ref="A149:B149"/>
    <mergeCell ref="D1:D2"/>
  </mergeCells>
  <dataValidations count="6">
    <dataValidation type="list" allowBlank="1" showInputMessage="1" showErrorMessage="1" sqref="B60:C60 B112:C112 B101:C101 B142:C142 B148:C148 B162:C162" xr:uid="{A6FA5559-DD48-441A-B9DD-E8906346598F}">
      <formula1>"N/A,1,.5,0"</formula1>
    </dataValidation>
    <dataValidation type="list" allowBlank="1" showInputMessage="1" showErrorMessage="1" sqref="B115:C115 B36:C36 B57:C57 B54:C54 B72:C72 B87:C87 B130:C130" xr:uid="{186EF004-C825-4FA4-A5D9-F1C4A221DDC4}">
      <formula1>"1,0"</formula1>
    </dataValidation>
    <dataValidation type="list" allowBlank="1" showInputMessage="1" showErrorMessage="1" sqref="B139:C139 B39:C39 B33:C33 B45:C45 B66:C66 B75:C75 B78:C78 B81:C81 B84:C84 B127:C127 B121:C121 B133:C133 B136:C136 B145:C145 B151:C151" xr:uid="{9C57E52D-D198-41AB-A4E2-41E9F959FB46}">
      <formula1>"N/A,1,0"</formula1>
    </dataValidation>
    <dataValidation type="list" allowBlank="1" showInputMessage="1" showErrorMessage="1" sqref="B124:C124 B42:C42 B48:C48 B51:C51 B63:C63 B69:C69 B90:C90 B93:C93 B109:C109 B118:C118 B30:C30" xr:uid="{893C243B-4EAD-4BD2-8CC3-C92AF791AC3D}">
      <formula1>"1,.5,0"</formula1>
    </dataValidation>
    <dataValidation type="list" allowBlank="1" showInputMessage="1" showErrorMessage="1" sqref="B27:C27" xr:uid="{A33E08C8-C4F9-403B-A34F-2B3C9C66D3F5}">
      <formula1>"1,.75,.5,.25,0"</formula1>
    </dataValidation>
    <dataValidation type="list" allowBlank="1" showInputMessage="1" showErrorMessage="1" sqref="B6:C7 B12:C12 B15:C15 B18:C18 B21:C21 B24:C24" xr:uid="{50C04824-90D8-4FEA-A02E-B13172949B09}">
      <formula1>"N/A,1,.75,.5,.25,0"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5894-051A-4C24-BD68-2DB99073D540}">
  <dimension ref="A1:L183"/>
  <sheetViews>
    <sheetView workbookViewId="0">
      <pane xSplit="1" ySplit="2" topLeftCell="B162" activePane="bottomRight" state="frozen"/>
      <selection pane="topRight" activeCell="B1" sqref="B1"/>
      <selection pane="bottomLeft" activeCell="A2" sqref="A2"/>
      <selection pane="bottomRight"/>
    </sheetView>
  </sheetViews>
  <sheetFormatPr defaultColWidth="9.1796875" defaultRowHeight="17.5" x14ac:dyDescent="0.35"/>
  <cols>
    <col min="1" max="9" width="42.81640625" style="40" customWidth="1"/>
    <col min="10" max="11" width="12.54296875" style="40" customWidth="1"/>
    <col min="12" max="12" width="11.81640625" style="45" customWidth="1"/>
    <col min="13" max="16384" width="9.1796875" style="40"/>
  </cols>
  <sheetData>
    <row r="1" spans="1:12" ht="24" customHeight="1" x14ac:dyDescent="0.35">
      <c r="A1" s="40" t="s">
        <v>1224</v>
      </c>
      <c r="B1" s="40" t="s">
        <v>1225</v>
      </c>
      <c r="C1" s="40" t="s">
        <v>1226</v>
      </c>
      <c r="D1" s="40" t="s">
        <v>1227</v>
      </c>
      <c r="E1" s="40" t="s">
        <v>1228</v>
      </c>
      <c r="F1" s="40" t="s">
        <v>1229</v>
      </c>
      <c r="G1" s="40" t="s">
        <v>1230</v>
      </c>
      <c r="H1" s="40" t="s">
        <v>1231</v>
      </c>
      <c r="I1" s="40" t="s">
        <v>1232</v>
      </c>
      <c r="J1" s="81" t="s">
        <v>197</v>
      </c>
      <c r="K1" s="81" t="s">
        <v>198</v>
      </c>
      <c r="L1" s="82" t="s">
        <v>498</v>
      </c>
    </row>
    <row r="2" spans="1:12" s="2" customFormat="1" ht="48" customHeight="1" x14ac:dyDescent="0.35">
      <c r="A2" s="2" t="s">
        <v>1077</v>
      </c>
      <c r="B2" s="40" t="s">
        <v>1233</v>
      </c>
      <c r="C2" s="40" t="s">
        <v>1234</v>
      </c>
      <c r="D2" s="40" t="s">
        <v>1235</v>
      </c>
      <c r="E2" s="40" t="s">
        <v>1236</v>
      </c>
      <c r="F2" s="40" t="s">
        <v>1237</v>
      </c>
      <c r="G2" s="3" t="s">
        <v>1238</v>
      </c>
      <c r="H2" s="3" t="s">
        <v>1239</v>
      </c>
      <c r="I2" s="3" t="s">
        <v>1240</v>
      </c>
      <c r="J2" s="81"/>
      <c r="K2" s="81"/>
      <c r="L2" s="83"/>
    </row>
    <row r="3" spans="1:12" s="38" customFormat="1" ht="27" customHeight="1" x14ac:dyDescent="0.4">
      <c r="A3" s="38" t="s">
        <v>773</v>
      </c>
      <c r="B3" s="5"/>
      <c r="C3" s="5"/>
      <c r="D3" s="5"/>
      <c r="E3" s="5"/>
      <c r="F3" s="5"/>
      <c r="G3" s="5"/>
      <c r="H3" s="5"/>
      <c r="I3" s="5"/>
      <c r="L3" s="44"/>
    </row>
    <row r="4" spans="1:12" x14ac:dyDescent="0.35">
      <c r="A4" s="40" t="s">
        <v>0</v>
      </c>
      <c r="B4" s="40">
        <v>28</v>
      </c>
      <c r="C4" s="40">
        <v>26</v>
      </c>
      <c r="D4" s="40">
        <v>15</v>
      </c>
      <c r="E4" s="40">
        <v>18</v>
      </c>
      <c r="F4" s="40">
        <v>11</v>
      </c>
      <c r="G4" s="40">
        <v>12</v>
      </c>
      <c r="H4" s="40">
        <v>11</v>
      </c>
      <c r="I4" s="40">
        <v>11</v>
      </c>
    </row>
    <row r="5" spans="1:12" x14ac:dyDescent="0.35">
      <c r="A5" s="40" t="s">
        <v>896</v>
      </c>
      <c r="B5" s="40">
        <v>23</v>
      </c>
      <c r="C5" s="40">
        <v>17</v>
      </c>
      <c r="D5" s="40">
        <v>15</v>
      </c>
      <c r="E5" s="40">
        <v>18</v>
      </c>
      <c r="F5" s="40">
        <v>11</v>
      </c>
      <c r="G5" s="40">
        <v>12</v>
      </c>
      <c r="H5" s="40">
        <v>11</v>
      </c>
      <c r="I5" s="40">
        <v>11</v>
      </c>
    </row>
    <row r="6" spans="1:12" x14ac:dyDescent="0.35">
      <c r="A6" s="40" t="s">
        <v>412</v>
      </c>
      <c r="B6" s="40" t="s">
        <v>518</v>
      </c>
      <c r="C6" s="40" t="s">
        <v>518</v>
      </c>
      <c r="D6" s="40" t="s">
        <v>518</v>
      </c>
      <c r="E6" s="40" t="s">
        <v>518</v>
      </c>
      <c r="F6" s="40" t="s">
        <v>518</v>
      </c>
      <c r="G6" s="40" t="s">
        <v>518</v>
      </c>
      <c r="H6" s="40" t="s">
        <v>518</v>
      </c>
      <c r="I6" s="40" t="s">
        <v>518</v>
      </c>
    </row>
    <row r="7" spans="1:12" x14ac:dyDescent="0.35">
      <c r="A7" s="40" t="s">
        <v>413</v>
      </c>
      <c r="B7" s="40" t="s">
        <v>518</v>
      </c>
      <c r="C7" s="40" t="s">
        <v>518</v>
      </c>
      <c r="D7" s="40" t="s">
        <v>518</v>
      </c>
      <c r="E7" s="40" t="s">
        <v>518</v>
      </c>
      <c r="F7" s="40" t="s">
        <v>518</v>
      </c>
      <c r="G7" s="40" t="s">
        <v>518</v>
      </c>
      <c r="H7" s="40" t="s">
        <v>518</v>
      </c>
      <c r="I7" s="40" t="s">
        <v>518</v>
      </c>
    </row>
    <row r="8" spans="1:12" ht="190.5" customHeight="1" x14ac:dyDescent="0.35">
      <c r="A8" s="40" t="s">
        <v>1</v>
      </c>
      <c r="B8" s="40" t="s">
        <v>1241</v>
      </c>
      <c r="C8" s="40" t="s">
        <v>1242</v>
      </c>
      <c r="D8" s="40" t="s">
        <v>562</v>
      </c>
      <c r="E8" s="40" t="s">
        <v>562</v>
      </c>
      <c r="F8" s="40" t="s">
        <v>1243</v>
      </c>
      <c r="G8" s="40" t="s">
        <v>562</v>
      </c>
      <c r="H8" s="40" t="s">
        <v>1243</v>
      </c>
      <c r="I8" s="40" t="s">
        <v>1243</v>
      </c>
    </row>
    <row r="9" spans="1:12" ht="27" customHeight="1" x14ac:dyDescent="0.35">
      <c r="A9" s="40" t="s">
        <v>2</v>
      </c>
      <c r="B9" s="40">
        <f>IFERROR(((B5/B4)+IF(ISNUMBER(B6),B6,0)+IF(ISNUMBER(B7),B7,0))/COUNT(B5,B6,B7),"Incomplete Scoring")</f>
        <v>0.8214285714285714</v>
      </c>
      <c r="C9" s="40">
        <f t="shared" ref="C9:I9" si="0">IFERROR(((C5/C4)+IF(ISNUMBER(C6),C6,0)+IF(ISNUMBER(C7),C7,0))/COUNT(C5,C6,C7),"Incomplete Scoring")</f>
        <v>0.65384615384615385</v>
      </c>
      <c r="D9" s="40">
        <f t="shared" si="0"/>
        <v>1</v>
      </c>
      <c r="E9" s="40">
        <f t="shared" si="0"/>
        <v>1</v>
      </c>
      <c r="F9" s="40">
        <f t="shared" si="0"/>
        <v>1</v>
      </c>
      <c r="G9" s="40">
        <f t="shared" si="0"/>
        <v>1</v>
      </c>
      <c r="H9" s="40">
        <f t="shared" si="0"/>
        <v>1</v>
      </c>
      <c r="I9" s="40">
        <f t="shared" si="0"/>
        <v>1</v>
      </c>
      <c r="J9" s="40">
        <f>COUNTIF(B9:I9,1)</f>
        <v>6</v>
      </c>
      <c r="K9" s="40">
        <f>COUNTIF(B9:I9,0)</f>
        <v>0</v>
      </c>
      <c r="L9" s="45" t="s">
        <v>497</v>
      </c>
    </row>
    <row r="10" spans="1:12" s="38" customFormat="1" ht="27" customHeight="1" x14ac:dyDescent="0.4">
      <c r="A10" s="78" t="s">
        <v>779</v>
      </c>
      <c r="B10" s="78"/>
      <c r="L10" s="44"/>
    </row>
    <row r="11" spans="1:12" ht="35" x14ac:dyDescent="0.35">
      <c r="A11" s="40" t="s">
        <v>3</v>
      </c>
      <c r="B11" s="40" t="s">
        <v>1159</v>
      </c>
      <c r="C11" s="40" t="s">
        <v>1159</v>
      </c>
      <c r="D11" s="40" t="s">
        <v>1159</v>
      </c>
      <c r="E11" s="40" t="s">
        <v>1159</v>
      </c>
      <c r="F11" s="40" t="s">
        <v>1159</v>
      </c>
      <c r="G11" s="40" t="s">
        <v>1159</v>
      </c>
      <c r="H11" s="40" t="s">
        <v>1159</v>
      </c>
      <c r="I11" s="40" t="s">
        <v>1159</v>
      </c>
    </row>
    <row r="12" spans="1:12" ht="27" customHeight="1" x14ac:dyDescent="0.35">
      <c r="A12" s="40" t="s">
        <v>4</v>
      </c>
      <c r="B12" s="40" t="s">
        <v>518</v>
      </c>
      <c r="C12" s="40" t="s">
        <v>518</v>
      </c>
      <c r="D12" s="40" t="s">
        <v>518</v>
      </c>
      <c r="E12" s="40" t="s">
        <v>518</v>
      </c>
      <c r="F12" s="40" t="s">
        <v>518</v>
      </c>
      <c r="G12" s="40" t="s">
        <v>518</v>
      </c>
      <c r="H12" s="40" t="s">
        <v>518</v>
      </c>
      <c r="I12" s="40" t="s">
        <v>518</v>
      </c>
      <c r="J12" s="40">
        <f>COUNTIF(B12:I12,1)</f>
        <v>0</v>
      </c>
      <c r="K12" s="40">
        <f>COUNTIF(B12:I12,0)</f>
        <v>0</v>
      </c>
      <c r="L12" s="46">
        <v>201</v>
      </c>
    </row>
    <row r="13" spans="1:12" s="38" customFormat="1" ht="27" customHeight="1" x14ac:dyDescent="0.4">
      <c r="A13" s="38" t="s">
        <v>781</v>
      </c>
      <c r="L13" s="44"/>
    </row>
    <row r="14" spans="1:12" ht="35" x14ac:dyDescent="0.35">
      <c r="A14" s="40" t="s">
        <v>5</v>
      </c>
      <c r="B14" s="40" t="s">
        <v>1244</v>
      </c>
      <c r="C14" s="40" t="s">
        <v>1245</v>
      </c>
      <c r="D14" s="40" t="s">
        <v>1244</v>
      </c>
      <c r="E14" s="40" t="s">
        <v>1244</v>
      </c>
      <c r="F14" s="40" t="s">
        <v>1244</v>
      </c>
      <c r="G14" s="40" t="s">
        <v>1244</v>
      </c>
      <c r="H14" s="40" t="s">
        <v>1244</v>
      </c>
      <c r="I14" s="40" t="s">
        <v>1244</v>
      </c>
    </row>
    <row r="15" spans="1:12" ht="27" customHeight="1" x14ac:dyDescent="0.35">
      <c r="A15" s="40" t="s">
        <v>6</v>
      </c>
      <c r="B15" s="40" t="s">
        <v>518</v>
      </c>
      <c r="C15" s="40">
        <v>0</v>
      </c>
      <c r="D15" s="40" t="s">
        <v>518</v>
      </c>
      <c r="E15" s="40" t="s">
        <v>518</v>
      </c>
      <c r="F15" s="40" t="s">
        <v>518</v>
      </c>
      <c r="G15" s="40" t="s">
        <v>518</v>
      </c>
      <c r="H15" s="40" t="s">
        <v>518</v>
      </c>
      <c r="I15" s="40" t="s">
        <v>518</v>
      </c>
      <c r="J15" s="40">
        <f>COUNTIF(B15:I15,1)</f>
        <v>0</v>
      </c>
      <c r="K15" s="40">
        <f>COUNTIF(B15:I15,0)</f>
        <v>1</v>
      </c>
      <c r="L15" s="45" t="s">
        <v>526</v>
      </c>
    </row>
    <row r="16" spans="1:12" s="38" customFormat="1" ht="40" customHeight="1" x14ac:dyDescent="0.4">
      <c r="A16" s="38" t="s">
        <v>784</v>
      </c>
      <c r="L16" s="44"/>
    </row>
    <row r="17" spans="1:12" ht="70" x14ac:dyDescent="0.35">
      <c r="A17" s="40" t="s">
        <v>7</v>
      </c>
      <c r="B17" s="40" t="s">
        <v>1244</v>
      </c>
      <c r="C17" s="40" t="s">
        <v>1246</v>
      </c>
      <c r="D17" s="40" t="s">
        <v>1244</v>
      </c>
      <c r="E17" s="40" t="s">
        <v>1244</v>
      </c>
      <c r="F17" s="40" t="s">
        <v>1244</v>
      </c>
      <c r="G17" s="40" t="s">
        <v>1244</v>
      </c>
      <c r="H17" s="40" t="s">
        <v>1244</v>
      </c>
      <c r="I17" s="40" t="s">
        <v>1244</v>
      </c>
    </row>
    <row r="18" spans="1:12" ht="27" customHeight="1" x14ac:dyDescent="0.35">
      <c r="A18" s="40" t="s">
        <v>8</v>
      </c>
      <c r="B18" s="40" t="s">
        <v>518</v>
      </c>
      <c r="C18" s="40">
        <v>1</v>
      </c>
      <c r="D18" s="40" t="s">
        <v>518</v>
      </c>
      <c r="E18" s="40" t="s">
        <v>518</v>
      </c>
      <c r="F18" s="40" t="s">
        <v>518</v>
      </c>
      <c r="G18" s="40" t="s">
        <v>518</v>
      </c>
      <c r="H18" s="40" t="s">
        <v>518</v>
      </c>
      <c r="I18" s="40" t="s">
        <v>518</v>
      </c>
      <c r="J18" s="40">
        <f>COUNTIF(B18:I18,1)</f>
        <v>1</v>
      </c>
      <c r="K18" s="40">
        <f>COUNTIF(B18:I18,0)</f>
        <v>0</v>
      </c>
      <c r="L18" s="46">
        <v>201</v>
      </c>
    </row>
    <row r="19" spans="1:12" s="38" customFormat="1" ht="27" customHeight="1" x14ac:dyDescent="0.4">
      <c r="A19" s="38" t="s">
        <v>786</v>
      </c>
      <c r="L19" s="44"/>
    </row>
    <row r="20" spans="1:12" x14ac:dyDescent="0.35">
      <c r="A20" s="40" t="s">
        <v>9</v>
      </c>
      <c r="B20" s="40" t="s">
        <v>1247</v>
      </c>
      <c r="C20" s="40" t="s">
        <v>1247</v>
      </c>
      <c r="D20" s="40" t="s">
        <v>1247</v>
      </c>
      <c r="E20" s="40" t="s">
        <v>1247</v>
      </c>
      <c r="F20" s="40" t="s">
        <v>1247</v>
      </c>
      <c r="G20" s="40" t="s">
        <v>1247</v>
      </c>
      <c r="H20" s="40" t="s">
        <v>1247</v>
      </c>
      <c r="I20" s="40" t="s">
        <v>1247</v>
      </c>
    </row>
    <row r="21" spans="1:12" ht="27" customHeight="1" x14ac:dyDescent="0.35">
      <c r="A21" s="40" t="s">
        <v>10</v>
      </c>
      <c r="B21" s="40" t="s">
        <v>518</v>
      </c>
      <c r="C21" s="40" t="s">
        <v>518</v>
      </c>
      <c r="D21" s="40" t="s">
        <v>518</v>
      </c>
      <c r="E21" s="40" t="s">
        <v>518</v>
      </c>
      <c r="F21" s="40" t="s">
        <v>518</v>
      </c>
      <c r="G21" s="40" t="s">
        <v>518</v>
      </c>
      <c r="H21" s="40" t="s">
        <v>518</v>
      </c>
      <c r="I21" s="40" t="s">
        <v>518</v>
      </c>
      <c r="J21" s="40">
        <f>COUNTIF(B21:I21,1)</f>
        <v>0</v>
      </c>
      <c r="K21" s="40">
        <f>COUNTIF(B21:I21,0)</f>
        <v>0</v>
      </c>
      <c r="L21" s="46">
        <v>202</v>
      </c>
    </row>
    <row r="22" spans="1:12" s="38" customFormat="1" ht="27" customHeight="1" x14ac:dyDescent="0.4">
      <c r="A22" s="78" t="s">
        <v>787</v>
      </c>
      <c r="B22" s="78"/>
      <c r="L22" s="44"/>
    </row>
    <row r="23" spans="1:12" ht="122.5" x14ac:dyDescent="0.35">
      <c r="A23" s="40" t="s">
        <v>11</v>
      </c>
      <c r="B23" s="40" t="s">
        <v>1244</v>
      </c>
      <c r="C23" s="40" t="s">
        <v>1248</v>
      </c>
      <c r="D23" s="40" t="s">
        <v>1244</v>
      </c>
      <c r="E23" s="40" t="s">
        <v>1244</v>
      </c>
      <c r="F23" s="40" t="s">
        <v>1244</v>
      </c>
      <c r="G23" s="40" t="s">
        <v>1244</v>
      </c>
      <c r="H23" s="40" t="s">
        <v>1244</v>
      </c>
      <c r="I23" s="40" t="s">
        <v>1244</v>
      </c>
    </row>
    <row r="24" spans="1:12" ht="27" customHeight="1" x14ac:dyDescent="0.35">
      <c r="A24" s="40" t="s">
        <v>12</v>
      </c>
      <c r="B24" s="40" t="s">
        <v>518</v>
      </c>
      <c r="C24" s="40">
        <v>0</v>
      </c>
      <c r="D24" s="40" t="s">
        <v>518</v>
      </c>
      <c r="E24" s="40" t="s">
        <v>518</v>
      </c>
      <c r="F24" s="40" t="s">
        <v>518</v>
      </c>
      <c r="G24" s="40" t="s">
        <v>518</v>
      </c>
      <c r="H24" s="40" t="s">
        <v>518</v>
      </c>
      <c r="I24" s="40" t="s">
        <v>518</v>
      </c>
      <c r="J24" s="40">
        <f>COUNTIF(B24:I24,1)</f>
        <v>0</v>
      </c>
      <c r="K24" s="40">
        <f>COUNTIF(B24:I24,0)</f>
        <v>1</v>
      </c>
      <c r="L24" s="46">
        <v>202</v>
      </c>
    </row>
    <row r="25" spans="1:12" s="38" customFormat="1" ht="27" customHeight="1" x14ac:dyDescent="0.4">
      <c r="A25" s="38" t="s">
        <v>182</v>
      </c>
      <c r="L25" s="44"/>
    </row>
    <row r="26" spans="1:12" ht="78.75" customHeight="1" x14ac:dyDescent="0.35">
      <c r="A26" s="40" t="s">
        <v>13</v>
      </c>
      <c r="B26" s="40" t="s">
        <v>1249</v>
      </c>
      <c r="C26" s="40" t="s">
        <v>1249</v>
      </c>
      <c r="D26" s="40" t="s">
        <v>1250</v>
      </c>
      <c r="E26" s="40" t="s">
        <v>1250</v>
      </c>
      <c r="F26" s="40" t="s">
        <v>1250</v>
      </c>
      <c r="G26" s="40" t="s">
        <v>1250</v>
      </c>
      <c r="H26" s="40" t="s">
        <v>1250</v>
      </c>
      <c r="I26" s="40" t="s">
        <v>1250</v>
      </c>
    </row>
    <row r="27" spans="1:12" ht="27" customHeight="1" x14ac:dyDescent="0.35">
      <c r="A27" s="40" t="s">
        <v>14</v>
      </c>
      <c r="B27" s="40">
        <v>0.75</v>
      </c>
      <c r="C27" s="40">
        <v>0.75</v>
      </c>
      <c r="D27" s="40">
        <v>1</v>
      </c>
      <c r="E27" s="40">
        <v>1</v>
      </c>
      <c r="F27" s="40">
        <v>1</v>
      </c>
      <c r="G27" s="40">
        <v>1</v>
      </c>
      <c r="H27" s="40">
        <v>1</v>
      </c>
      <c r="I27" s="40">
        <v>1</v>
      </c>
      <c r="J27" s="40">
        <f>COUNTIF(B27:I27,1)</f>
        <v>6</v>
      </c>
      <c r="K27" s="40">
        <f>COUNTIF(B27:I27,0)</f>
        <v>0</v>
      </c>
      <c r="L27" s="46">
        <v>202</v>
      </c>
    </row>
    <row r="28" spans="1:12" s="38" customFormat="1" ht="27" customHeight="1" x14ac:dyDescent="0.4">
      <c r="A28" s="38" t="s">
        <v>183</v>
      </c>
      <c r="L28" s="44"/>
    </row>
    <row r="29" spans="1:12" x14ac:dyDescent="0.35">
      <c r="A29" s="40" t="s">
        <v>15</v>
      </c>
      <c r="B29" s="40" t="s">
        <v>1251</v>
      </c>
      <c r="C29" s="40" t="s">
        <v>1251</v>
      </c>
      <c r="D29" s="40" t="s">
        <v>1251</v>
      </c>
      <c r="E29" s="59" t="s">
        <v>1251</v>
      </c>
      <c r="F29" s="59" t="s">
        <v>1251</v>
      </c>
      <c r="G29" s="59" t="s">
        <v>1251</v>
      </c>
      <c r="H29" s="59" t="s">
        <v>1251</v>
      </c>
      <c r="I29" s="59" t="s">
        <v>1251</v>
      </c>
    </row>
    <row r="30" spans="1:12" ht="27" customHeight="1" x14ac:dyDescent="0.35">
      <c r="A30" s="40" t="s">
        <v>16</v>
      </c>
      <c r="B30" s="40">
        <v>1</v>
      </c>
      <c r="C30" s="40">
        <v>1</v>
      </c>
      <c r="D30" s="40">
        <v>1</v>
      </c>
      <c r="E30" s="40">
        <v>1</v>
      </c>
      <c r="F30" s="40">
        <v>1</v>
      </c>
      <c r="G30" s="40">
        <v>1</v>
      </c>
      <c r="H30" s="40">
        <v>1</v>
      </c>
      <c r="I30" s="40">
        <v>1</v>
      </c>
      <c r="J30" s="40">
        <f>COUNTIF(B30:I30,1)</f>
        <v>8</v>
      </c>
      <c r="K30" s="40">
        <f>COUNTIF(B30:I30,0)</f>
        <v>0</v>
      </c>
      <c r="L30" s="46">
        <v>201</v>
      </c>
    </row>
    <row r="31" spans="1:12" s="38" customFormat="1" ht="27" customHeight="1" x14ac:dyDescent="0.4">
      <c r="A31" s="38" t="s">
        <v>184</v>
      </c>
      <c r="L31" s="44"/>
    </row>
    <row r="32" spans="1:12" x14ac:dyDescent="0.35">
      <c r="A32" s="40" t="s">
        <v>17</v>
      </c>
      <c r="B32" s="40" t="s">
        <v>611</v>
      </c>
      <c r="C32" s="40" t="s">
        <v>611</v>
      </c>
      <c r="D32" s="40" t="s">
        <v>611</v>
      </c>
      <c r="E32" s="40" t="s">
        <v>611</v>
      </c>
      <c r="F32" s="40" t="s">
        <v>611</v>
      </c>
      <c r="G32" s="40" t="s">
        <v>611</v>
      </c>
      <c r="H32" s="40" t="s">
        <v>611</v>
      </c>
      <c r="I32" s="40" t="s">
        <v>611</v>
      </c>
    </row>
    <row r="33" spans="1:12" ht="27" customHeight="1" x14ac:dyDescent="0.35">
      <c r="A33" s="40" t="s">
        <v>18</v>
      </c>
      <c r="B33" s="40" t="s">
        <v>518</v>
      </c>
      <c r="C33" s="40" t="s">
        <v>518</v>
      </c>
      <c r="D33" s="40" t="s">
        <v>518</v>
      </c>
      <c r="E33" s="40" t="s">
        <v>518</v>
      </c>
      <c r="F33" s="40" t="s">
        <v>518</v>
      </c>
      <c r="G33" s="40" t="s">
        <v>518</v>
      </c>
      <c r="H33" s="40" t="s">
        <v>518</v>
      </c>
      <c r="I33" s="40" t="s">
        <v>518</v>
      </c>
      <c r="J33" s="40">
        <f>COUNTIF(B33:I33,1)</f>
        <v>0</v>
      </c>
      <c r="K33" s="40">
        <f>COUNTIF(B33:I33,0)</f>
        <v>0</v>
      </c>
      <c r="L33" s="46">
        <v>201</v>
      </c>
    </row>
    <row r="34" spans="1:12" s="38" customFormat="1" ht="27" customHeight="1" x14ac:dyDescent="0.4">
      <c r="A34" s="38" t="s">
        <v>113</v>
      </c>
      <c r="L34" s="44"/>
    </row>
    <row r="35" spans="1:12" ht="35" x14ac:dyDescent="0.35">
      <c r="A35" s="40" t="s">
        <v>145</v>
      </c>
      <c r="B35" s="40" t="s">
        <v>1252</v>
      </c>
      <c r="C35" s="40" t="s">
        <v>1252</v>
      </c>
      <c r="D35" s="59" t="s">
        <v>1252</v>
      </c>
      <c r="E35" s="59" t="s">
        <v>1252</v>
      </c>
      <c r="F35" s="59" t="s">
        <v>1252</v>
      </c>
      <c r="G35" s="59" t="s">
        <v>1252</v>
      </c>
      <c r="H35" s="59" t="s">
        <v>1252</v>
      </c>
      <c r="I35" s="59" t="s">
        <v>1252</v>
      </c>
    </row>
    <row r="36" spans="1:12" ht="27" customHeight="1" x14ac:dyDescent="0.35">
      <c r="A36" s="40" t="s">
        <v>146</v>
      </c>
      <c r="B36" s="40">
        <v>1</v>
      </c>
      <c r="C36" s="40">
        <v>1</v>
      </c>
      <c r="D36" s="40">
        <v>1</v>
      </c>
      <c r="E36" s="40">
        <v>1</v>
      </c>
      <c r="F36" s="40">
        <v>1</v>
      </c>
      <c r="G36" s="40">
        <v>1</v>
      </c>
      <c r="H36" s="40">
        <v>1</v>
      </c>
      <c r="I36" s="40">
        <v>1</v>
      </c>
      <c r="J36" s="40">
        <f>COUNTIF(B36:I36,1)</f>
        <v>8</v>
      </c>
      <c r="K36" s="40">
        <f>COUNTIF(B36:I36,0)</f>
        <v>0</v>
      </c>
      <c r="L36" s="46">
        <v>212</v>
      </c>
    </row>
    <row r="37" spans="1:12" s="38" customFormat="1" ht="27" customHeight="1" x14ac:dyDescent="0.4">
      <c r="A37" s="38" t="s">
        <v>125</v>
      </c>
      <c r="L37" s="44"/>
    </row>
    <row r="38" spans="1:12" x14ac:dyDescent="0.35">
      <c r="A38" s="40" t="s">
        <v>147</v>
      </c>
      <c r="B38" s="74" t="s">
        <v>1253</v>
      </c>
      <c r="C38" s="74" t="s">
        <v>1253</v>
      </c>
      <c r="D38" s="74" t="s">
        <v>1253</v>
      </c>
      <c r="E38" s="74" t="s">
        <v>1253</v>
      </c>
      <c r="F38" s="74" t="s">
        <v>1253</v>
      </c>
      <c r="G38" s="74" t="s">
        <v>1253</v>
      </c>
      <c r="H38" s="74" t="s">
        <v>1253</v>
      </c>
      <c r="I38" s="74" t="s">
        <v>1253</v>
      </c>
    </row>
    <row r="39" spans="1:12" ht="27" customHeight="1" x14ac:dyDescent="0.35">
      <c r="A39" s="40" t="s">
        <v>148</v>
      </c>
      <c r="B39" s="40" t="s">
        <v>518</v>
      </c>
      <c r="C39" s="40" t="s">
        <v>518</v>
      </c>
      <c r="D39" s="40" t="s">
        <v>518</v>
      </c>
      <c r="E39" s="40" t="s">
        <v>518</v>
      </c>
      <c r="F39" s="40" t="s">
        <v>518</v>
      </c>
      <c r="G39" s="40" t="s">
        <v>518</v>
      </c>
      <c r="H39" s="40" t="s">
        <v>518</v>
      </c>
      <c r="I39" s="40" t="s">
        <v>518</v>
      </c>
      <c r="J39" s="40">
        <f>COUNTIF(B39:I39,1)</f>
        <v>0</v>
      </c>
      <c r="K39" s="40">
        <f>COUNTIF(B39:I39,0)</f>
        <v>0</v>
      </c>
      <c r="L39" s="46">
        <v>212</v>
      </c>
    </row>
    <row r="40" spans="1:12" s="38" customFormat="1" ht="27" customHeight="1" x14ac:dyDescent="0.4">
      <c r="A40" s="38" t="s">
        <v>185</v>
      </c>
      <c r="L40" s="44"/>
    </row>
    <row r="41" spans="1:12" ht="87.5" x14ac:dyDescent="0.35">
      <c r="A41" s="40" t="s">
        <v>19</v>
      </c>
      <c r="B41" s="40" t="s">
        <v>1254</v>
      </c>
      <c r="C41" s="40" t="s">
        <v>1254</v>
      </c>
      <c r="D41" s="40" t="s">
        <v>1255</v>
      </c>
      <c r="E41" s="40" t="s">
        <v>1255</v>
      </c>
      <c r="F41" s="59" t="s">
        <v>1255</v>
      </c>
      <c r="G41" s="59" t="s">
        <v>1255</v>
      </c>
      <c r="H41" s="40" t="s">
        <v>1254</v>
      </c>
      <c r="I41" s="40" t="s">
        <v>1255</v>
      </c>
    </row>
    <row r="42" spans="1:12" ht="27" customHeight="1" x14ac:dyDescent="0.35">
      <c r="A42" s="40" t="s">
        <v>20</v>
      </c>
      <c r="B42" s="40">
        <v>1</v>
      </c>
      <c r="C42" s="40">
        <v>1</v>
      </c>
      <c r="D42" s="40">
        <v>0.5</v>
      </c>
      <c r="E42" s="40">
        <v>0.5</v>
      </c>
      <c r="F42" s="40">
        <v>0.5</v>
      </c>
      <c r="G42" s="40">
        <v>0.5</v>
      </c>
      <c r="H42" s="40">
        <v>1</v>
      </c>
      <c r="I42" s="40">
        <v>0.5</v>
      </c>
      <c r="J42" s="40">
        <f>COUNTIF(B42:I42,1)</f>
        <v>3</v>
      </c>
      <c r="K42" s="40">
        <f>COUNTIF(B42:I42,0)</f>
        <v>0</v>
      </c>
      <c r="L42" s="46">
        <v>201</v>
      </c>
    </row>
    <row r="43" spans="1:12" s="38" customFormat="1" ht="27" customHeight="1" x14ac:dyDescent="0.4">
      <c r="A43" s="38" t="s">
        <v>186</v>
      </c>
      <c r="L43" s="44"/>
    </row>
    <row r="44" spans="1:12" ht="35" x14ac:dyDescent="0.35">
      <c r="A44" s="40" t="s">
        <v>21</v>
      </c>
      <c r="B44" s="40" t="s">
        <v>1256</v>
      </c>
      <c r="C44" s="40" t="s">
        <v>1256</v>
      </c>
      <c r="D44" s="40" t="s">
        <v>1256</v>
      </c>
      <c r="E44" s="40" t="s">
        <v>1256</v>
      </c>
      <c r="F44" s="40" t="s">
        <v>1256</v>
      </c>
      <c r="G44" s="40" t="s">
        <v>1256</v>
      </c>
      <c r="H44" s="40" t="s">
        <v>1256</v>
      </c>
      <c r="I44" s="40" t="s">
        <v>1256</v>
      </c>
    </row>
    <row r="45" spans="1:12" ht="27" customHeight="1" x14ac:dyDescent="0.35">
      <c r="A45" s="40" t="s">
        <v>22</v>
      </c>
      <c r="B45" s="40" t="s">
        <v>518</v>
      </c>
      <c r="C45" s="40" t="s">
        <v>518</v>
      </c>
      <c r="D45" s="40" t="s">
        <v>518</v>
      </c>
      <c r="E45" s="40" t="s">
        <v>518</v>
      </c>
      <c r="F45" s="40" t="s">
        <v>518</v>
      </c>
      <c r="G45" s="40" t="s">
        <v>518</v>
      </c>
      <c r="H45" s="40" t="s">
        <v>518</v>
      </c>
      <c r="I45" s="40" t="s">
        <v>518</v>
      </c>
      <c r="J45" s="40">
        <f>COUNTIF(B45:I45,1)</f>
        <v>0</v>
      </c>
      <c r="K45" s="40">
        <f>COUNTIF(B45:I45,0)</f>
        <v>0</v>
      </c>
      <c r="L45" s="46">
        <v>201</v>
      </c>
    </row>
    <row r="46" spans="1:12" s="38" customFormat="1" ht="27" customHeight="1" x14ac:dyDescent="0.4">
      <c r="A46" s="38" t="s">
        <v>187</v>
      </c>
      <c r="L46" s="44"/>
    </row>
    <row r="47" spans="1:12" ht="87.5" x14ac:dyDescent="0.35">
      <c r="A47" s="40" t="s">
        <v>23</v>
      </c>
      <c r="B47" s="40" t="s">
        <v>1257</v>
      </c>
      <c r="C47" s="40" t="s">
        <v>1258</v>
      </c>
      <c r="D47" s="40" t="s">
        <v>952</v>
      </c>
      <c r="E47" s="40" t="s">
        <v>952</v>
      </c>
      <c r="F47" s="40" t="s">
        <v>952</v>
      </c>
      <c r="G47" s="40" t="s">
        <v>1259</v>
      </c>
      <c r="H47" s="40" t="s">
        <v>1260</v>
      </c>
      <c r="I47" s="40" t="s">
        <v>952</v>
      </c>
    </row>
    <row r="48" spans="1:12" ht="27" customHeight="1" x14ac:dyDescent="0.35">
      <c r="A48" s="40" t="s">
        <v>24</v>
      </c>
      <c r="B48" s="40">
        <v>0.5</v>
      </c>
      <c r="C48" s="40">
        <v>0.5</v>
      </c>
      <c r="D48" s="40">
        <v>1</v>
      </c>
      <c r="E48" s="40">
        <v>1</v>
      </c>
      <c r="F48" s="40">
        <v>1</v>
      </c>
      <c r="G48" s="40">
        <v>0.5</v>
      </c>
      <c r="H48" s="40">
        <v>0</v>
      </c>
      <c r="I48" s="40">
        <v>1</v>
      </c>
      <c r="J48" s="40">
        <f>COUNTIF(B48:I48,1)</f>
        <v>4</v>
      </c>
      <c r="K48" s="40">
        <f>COUNTIF(B48:I48,0)</f>
        <v>1</v>
      </c>
      <c r="L48" s="46">
        <v>202</v>
      </c>
    </row>
    <row r="49" spans="1:12" s="38" customFormat="1" ht="27" customHeight="1" x14ac:dyDescent="0.4">
      <c r="A49" s="38" t="s">
        <v>188</v>
      </c>
      <c r="L49" s="44"/>
    </row>
    <row r="50" spans="1:12" ht="39.75" customHeight="1" x14ac:dyDescent="0.35">
      <c r="A50" s="40" t="s">
        <v>25</v>
      </c>
      <c r="B50" s="40" t="s">
        <v>1261</v>
      </c>
      <c r="C50" s="40" t="s">
        <v>1261</v>
      </c>
      <c r="D50" s="40" t="s">
        <v>1261</v>
      </c>
      <c r="E50" s="40" t="s">
        <v>1261</v>
      </c>
      <c r="F50" s="40" t="s">
        <v>1261</v>
      </c>
      <c r="G50" s="40" t="s">
        <v>1261</v>
      </c>
      <c r="H50" s="40" t="s">
        <v>1261</v>
      </c>
      <c r="I50" s="40" t="s">
        <v>1261</v>
      </c>
    </row>
    <row r="51" spans="1:12" ht="27" customHeight="1" x14ac:dyDescent="0.35">
      <c r="A51" s="40" t="s">
        <v>26</v>
      </c>
      <c r="B51" s="40">
        <v>0</v>
      </c>
      <c r="C51" s="40">
        <v>0</v>
      </c>
      <c r="D51" s="40">
        <v>0</v>
      </c>
      <c r="E51" s="40">
        <v>0</v>
      </c>
      <c r="F51" s="40">
        <v>0</v>
      </c>
      <c r="G51" s="40">
        <v>0</v>
      </c>
      <c r="H51" s="40">
        <v>0</v>
      </c>
      <c r="I51" s="40">
        <v>0</v>
      </c>
      <c r="J51" s="40">
        <f>COUNTIF(B51:I51,1)</f>
        <v>0</v>
      </c>
      <c r="K51" s="40">
        <f>COUNTIF(B51:I51,0)</f>
        <v>8</v>
      </c>
      <c r="L51" s="46">
        <v>202</v>
      </c>
    </row>
    <row r="52" spans="1:12" s="38" customFormat="1" ht="27" customHeight="1" x14ac:dyDescent="0.4">
      <c r="A52" s="38" t="s">
        <v>189</v>
      </c>
      <c r="L52" s="44"/>
    </row>
    <row r="53" spans="1:12" ht="52.5" x14ac:dyDescent="0.35">
      <c r="A53" s="40" t="s">
        <v>27</v>
      </c>
      <c r="B53" s="40" t="s">
        <v>1262</v>
      </c>
      <c r="C53" s="40" t="s">
        <v>1262</v>
      </c>
      <c r="D53" s="40" t="s">
        <v>1262</v>
      </c>
      <c r="E53" s="40" t="s">
        <v>1262</v>
      </c>
      <c r="F53" s="40" t="s">
        <v>1262</v>
      </c>
      <c r="G53" s="40" t="s">
        <v>1262</v>
      </c>
      <c r="H53" s="40" t="s">
        <v>1262</v>
      </c>
      <c r="I53" s="40" t="s">
        <v>1262</v>
      </c>
    </row>
    <row r="54" spans="1:12" x14ac:dyDescent="0.35">
      <c r="A54" s="40" t="s">
        <v>28</v>
      </c>
      <c r="B54" s="40">
        <v>0</v>
      </c>
      <c r="C54" s="40">
        <v>0</v>
      </c>
      <c r="D54" s="40">
        <v>0</v>
      </c>
      <c r="E54" s="40">
        <v>0</v>
      </c>
      <c r="F54" s="40">
        <v>0</v>
      </c>
      <c r="G54" s="40">
        <v>0</v>
      </c>
      <c r="H54" s="40">
        <v>0</v>
      </c>
      <c r="I54" s="40">
        <v>0</v>
      </c>
      <c r="J54" s="40">
        <f>COUNTIF(B54:I54,1)</f>
        <v>0</v>
      </c>
      <c r="K54" s="40">
        <f>COUNTIF(B54:I54,0)</f>
        <v>8</v>
      </c>
      <c r="L54" s="46">
        <v>202</v>
      </c>
    </row>
    <row r="55" spans="1:12" s="38" customFormat="1" ht="27" customHeight="1" x14ac:dyDescent="0.4">
      <c r="A55" s="38" t="s">
        <v>128</v>
      </c>
      <c r="L55" s="44"/>
    </row>
    <row r="56" spans="1:12" ht="42" customHeight="1" x14ac:dyDescent="0.35">
      <c r="A56" s="40" t="s">
        <v>149</v>
      </c>
      <c r="B56" s="40" t="s">
        <v>1263</v>
      </c>
      <c r="C56" s="40" t="s">
        <v>1263</v>
      </c>
      <c r="D56" s="40" t="s">
        <v>1263</v>
      </c>
      <c r="E56" s="40" t="s">
        <v>1263</v>
      </c>
      <c r="F56" s="40" t="s">
        <v>1263</v>
      </c>
      <c r="G56" s="40" t="s">
        <v>1263</v>
      </c>
      <c r="H56" s="40" t="s">
        <v>1263</v>
      </c>
      <c r="I56" s="40" t="s">
        <v>1263</v>
      </c>
    </row>
    <row r="57" spans="1:12" ht="27" customHeight="1" x14ac:dyDescent="0.35">
      <c r="A57" s="40" t="s">
        <v>150</v>
      </c>
      <c r="B57" s="40">
        <v>1</v>
      </c>
      <c r="C57" s="40">
        <v>1</v>
      </c>
      <c r="D57" s="40">
        <v>1</v>
      </c>
      <c r="E57" s="40">
        <v>1</v>
      </c>
      <c r="F57" s="40">
        <v>1</v>
      </c>
      <c r="G57" s="40">
        <v>1</v>
      </c>
      <c r="H57" s="40">
        <v>1</v>
      </c>
      <c r="I57" s="40">
        <v>1</v>
      </c>
      <c r="J57" s="40">
        <f>COUNTIF(B57:I57,1)</f>
        <v>8</v>
      </c>
      <c r="K57" s="40">
        <f>COUNTIF(B57:I57,0)</f>
        <v>0</v>
      </c>
      <c r="L57" s="46">
        <v>212</v>
      </c>
    </row>
    <row r="58" spans="1:12" s="38" customFormat="1" ht="27" customHeight="1" x14ac:dyDescent="0.4">
      <c r="A58" s="38" t="s">
        <v>190</v>
      </c>
      <c r="L58" s="44"/>
    </row>
    <row r="59" spans="1:12" ht="35" x14ac:dyDescent="0.35">
      <c r="A59" s="40" t="s">
        <v>151</v>
      </c>
      <c r="B59" s="59" t="s">
        <v>1264</v>
      </c>
      <c r="C59" s="59" t="s">
        <v>1264</v>
      </c>
      <c r="D59" s="59" t="s">
        <v>1264</v>
      </c>
      <c r="E59" s="59" t="s">
        <v>1264</v>
      </c>
      <c r="F59" s="59" t="s">
        <v>1264</v>
      </c>
      <c r="G59" s="59" t="s">
        <v>1264</v>
      </c>
      <c r="H59" s="59" t="s">
        <v>1264</v>
      </c>
      <c r="I59" s="59" t="s">
        <v>1264</v>
      </c>
    </row>
    <row r="60" spans="1:12" ht="27" customHeight="1" x14ac:dyDescent="0.35">
      <c r="A60" s="40" t="s">
        <v>152</v>
      </c>
      <c r="B60" s="40">
        <v>1</v>
      </c>
      <c r="C60" s="40">
        <v>1</v>
      </c>
      <c r="D60" s="40">
        <v>1</v>
      </c>
      <c r="E60" s="40">
        <v>1</v>
      </c>
      <c r="F60" s="40">
        <v>1</v>
      </c>
      <c r="G60" s="40">
        <v>1</v>
      </c>
      <c r="H60" s="40">
        <v>1</v>
      </c>
      <c r="I60" s="40">
        <v>1</v>
      </c>
      <c r="J60" s="40">
        <f>COUNTIF(B60:I60,1)</f>
        <v>8</v>
      </c>
      <c r="K60" s="40">
        <f>COUNTIF(B60:I60,0)</f>
        <v>0</v>
      </c>
      <c r="L60" s="46">
        <v>212</v>
      </c>
    </row>
    <row r="61" spans="1:12" s="38" customFormat="1" ht="27" customHeight="1" x14ac:dyDescent="0.4">
      <c r="A61" s="38" t="s">
        <v>130</v>
      </c>
      <c r="L61" s="44"/>
    </row>
    <row r="62" spans="1:12" ht="87.5" x14ac:dyDescent="0.35">
      <c r="A62" s="40" t="s">
        <v>153</v>
      </c>
      <c r="B62" s="40" t="s">
        <v>1265</v>
      </c>
      <c r="C62" s="40" t="s">
        <v>1266</v>
      </c>
      <c r="D62" s="40" t="s">
        <v>1267</v>
      </c>
      <c r="E62" s="40" t="s">
        <v>1267</v>
      </c>
      <c r="F62" s="59" t="s">
        <v>1267</v>
      </c>
      <c r="G62" s="59" t="s">
        <v>1267</v>
      </c>
      <c r="H62" s="59" t="s">
        <v>1268</v>
      </c>
      <c r="I62" s="59" t="s">
        <v>1267</v>
      </c>
    </row>
    <row r="63" spans="1:12" ht="27" customHeight="1" x14ac:dyDescent="0.35">
      <c r="A63" s="40" t="s">
        <v>154</v>
      </c>
      <c r="B63" s="40">
        <v>0</v>
      </c>
      <c r="C63" s="40">
        <v>0</v>
      </c>
      <c r="D63" s="40">
        <v>1</v>
      </c>
      <c r="E63" s="40">
        <v>1</v>
      </c>
      <c r="F63" s="40">
        <v>1</v>
      </c>
      <c r="G63" s="40">
        <v>1</v>
      </c>
      <c r="H63" s="40">
        <v>0.5</v>
      </c>
      <c r="I63" s="40">
        <v>1</v>
      </c>
      <c r="J63" s="40">
        <f>COUNTIF(B63:I63,1)</f>
        <v>5</v>
      </c>
      <c r="K63" s="40">
        <f>COUNTIF(B63:I63,0)</f>
        <v>2</v>
      </c>
      <c r="L63" s="46">
        <v>212</v>
      </c>
    </row>
    <row r="64" spans="1:12" s="38" customFormat="1" ht="27" customHeight="1" x14ac:dyDescent="0.4">
      <c r="A64" s="78" t="s">
        <v>810</v>
      </c>
      <c r="B64" s="78"/>
      <c r="L64" s="44"/>
    </row>
    <row r="65" spans="1:12" ht="22.5" customHeight="1" x14ac:dyDescent="0.35">
      <c r="A65" s="40" t="s">
        <v>155</v>
      </c>
      <c r="B65" s="40" t="s">
        <v>1269</v>
      </c>
      <c r="C65" s="40" t="s">
        <v>1269</v>
      </c>
      <c r="D65" s="40" t="s">
        <v>1269</v>
      </c>
      <c r="E65" s="40" t="s">
        <v>1269</v>
      </c>
      <c r="F65" s="40" t="s">
        <v>1269</v>
      </c>
      <c r="G65" s="40" t="s">
        <v>1269</v>
      </c>
      <c r="H65" s="40" t="s">
        <v>1269</v>
      </c>
      <c r="I65" s="40" t="s">
        <v>1269</v>
      </c>
    </row>
    <row r="66" spans="1:12" ht="27" customHeight="1" x14ac:dyDescent="0.35">
      <c r="A66" s="40" t="s">
        <v>156</v>
      </c>
      <c r="B66" s="40" t="s">
        <v>518</v>
      </c>
      <c r="C66" s="40" t="s">
        <v>518</v>
      </c>
      <c r="D66" s="40" t="s">
        <v>518</v>
      </c>
      <c r="E66" s="40" t="s">
        <v>518</v>
      </c>
      <c r="F66" s="40" t="s">
        <v>518</v>
      </c>
      <c r="G66" s="40" t="s">
        <v>518</v>
      </c>
      <c r="H66" s="40" t="s">
        <v>518</v>
      </c>
      <c r="I66" s="40" t="s">
        <v>518</v>
      </c>
      <c r="J66" s="40">
        <f>COUNTIF(B66:I66,1)</f>
        <v>0</v>
      </c>
      <c r="K66" s="40">
        <f>COUNTIF(B66:I66,0)</f>
        <v>0</v>
      </c>
      <c r="L66" s="46">
        <v>212</v>
      </c>
    </row>
    <row r="67" spans="1:12" s="38" customFormat="1" ht="27" customHeight="1" x14ac:dyDescent="0.4">
      <c r="A67" s="38" t="s">
        <v>169</v>
      </c>
      <c r="L67" s="44"/>
    </row>
    <row r="68" spans="1:12" ht="35" x14ac:dyDescent="0.35">
      <c r="A68" s="40" t="s">
        <v>29</v>
      </c>
      <c r="B68" s="40" t="s">
        <v>1270</v>
      </c>
      <c r="C68" s="40" t="s">
        <v>1270</v>
      </c>
      <c r="D68" s="40" t="s">
        <v>1271</v>
      </c>
      <c r="E68" s="40" t="s">
        <v>1271</v>
      </c>
      <c r="F68" s="40" t="s">
        <v>1271</v>
      </c>
      <c r="G68" s="40" t="s">
        <v>1271</v>
      </c>
      <c r="H68" s="40" t="s">
        <v>1271</v>
      </c>
      <c r="I68" s="40" t="s">
        <v>1271</v>
      </c>
    </row>
    <row r="69" spans="1:12" ht="27" customHeight="1" x14ac:dyDescent="0.35">
      <c r="A69" s="40" t="s">
        <v>30</v>
      </c>
      <c r="B69" s="40">
        <v>1</v>
      </c>
      <c r="C69" s="40">
        <v>1</v>
      </c>
      <c r="D69" s="40">
        <v>0.5</v>
      </c>
      <c r="E69" s="40">
        <v>0.5</v>
      </c>
      <c r="F69" s="40">
        <v>0.5</v>
      </c>
      <c r="G69" s="40">
        <v>0.5</v>
      </c>
      <c r="H69" s="40">
        <v>0.5</v>
      </c>
      <c r="I69" s="40">
        <v>0.5</v>
      </c>
      <c r="J69" s="40">
        <f>COUNTIF(B69:I69,1)</f>
        <v>2</v>
      </c>
      <c r="K69" s="40">
        <f>COUNTIF(B69:I69,0)</f>
        <v>0</v>
      </c>
      <c r="L69" s="46">
        <v>201</v>
      </c>
    </row>
    <row r="70" spans="1:12" s="38" customFormat="1" ht="27" customHeight="1" x14ac:dyDescent="0.4">
      <c r="A70" s="38" t="s">
        <v>191</v>
      </c>
      <c r="L70" s="44"/>
    </row>
    <row r="71" spans="1:12" x14ac:dyDescent="0.35">
      <c r="A71" s="40" t="s">
        <v>31</v>
      </c>
      <c r="B71" s="40" t="s">
        <v>1272</v>
      </c>
      <c r="C71" s="40" t="s">
        <v>1272</v>
      </c>
      <c r="D71" s="40" t="s">
        <v>1272</v>
      </c>
      <c r="E71" s="40" t="s">
        <v>1272</v>
      </c>
      <c r="F71" s="40" t="s">
        <v>1272</v>
      </c>
      <c r="G71" s="40" t="s">
        <v>1272</v>
      </c>
      <c r="H71" s="40" t="s">
        <v>1272</v>
      </c>
      <c r="I71" s="40" t="s">
        <v>1272</v>
      </c>
    </row>
    <row r="72" spans="1:12" ht="27" customHeight="1" x14ac:dyDescent="0.35">
      <c r="A72" s="40" t="s">
        <v>32</v>
      </c>
      <c r="B72" s="40">
        <v>1</v>
      </c>
      <c r="C72" s="40">
        <v>1</v>
      </c>
      <c r="D72" s="40">
        <v>1</v>
      </c>
      <c r="E72" s="40">
        <v>1</v>
      </c>
      <c r="F72" s="40">
        <v>1</v>
      </c>
      <c r="G72" s="40">
        <v>1</v>
      </c>
      <c r="H72" s="40">
        <v>1</v>
      </c>
      <c r="I72" s="40">
        <v>1</v>
      </c>
      <c r="J72" s="40">
        <f>COUNTIF(B72:I72,1)</f>
        <v>8</v>
      </c>
      <c r="K72" s="40">
        <f>COUNTIF(B72:I72,0)</f>
        <v>0</v>
      </c>
      <c r="L72" s="46">
        <v>201</v>
      </c>
    </row>
    <row r="73" spans="1:12" s="38" customFormat="1" ht="27" customHeight="1" x14ac:dyDescent="0.4">
      <c r="A73" s="78" t="s">
        <v>135</v>
      </c>
      <c r="B73" s="78"/>
      <c r="L73" s="44"/>
    </row>
    <row r="74" spans="1:12" x14ac:dyDescent="0.35">
      <c r="A74" s="40" t="s">
        <v>157</v>
      </c>
      <c r="B74" s="40" t="s">
        <v>1273</v>
      </c>
      <c r="C74" s="40" t="s">
        <v>1273</v>
      </c>
      <c r="D74" s="40" t="s">
        <v>1273</v>
      </c>
      <c r="E74" s="40" t="s">
        <v>1273</v>
      </c>
      <c r="F74" s="40" t="s">
        <v>1273</v>
      </c>
      <c r="G74" s="40" t="s">
        <v>1273</v>
      </c>
      <c r="H74" s="40" t="s">
        <v>1273</v>
      </c>
      <c r="I74" s="40" t="s">
        <v>1273</v>
      </c>
    </row>
    <row r="75" spans="1:12" ht="27" customHeight="1" x14ac:dyDescent="0.35">
      <c r="A75" s="40" t="s">
        <v>158</v>
      </c>
      <c r="B75" s="40" t="s">
        <v>518</v>
      </c>
      <c r="C75" s="40" t="s">
        <v>518</v>
      </c>
      <c r="D75" s="40" t="s">
        <v>518</v>
      </c>
      <c r="E75" s="40" t="s">
        <v>518</v>
      </c>
      <c r="F75" s="40" t="s">
        <v>518</v>
      </c>
      <c r="G75" s="40" t="s">
        <v>518</v>
      </c>
      <c r="H75" s="40" t="s">
        <v>518</v>
      </c>
      <c r="I75" s="40" t="s">
        <v>518</v>
      </c>
      <c r="J75" s="40">
        <f>COUNTIF(B75:I75,1)</f>
        <v>0</v>
      </c>
      <c r="K75" s="40">
        <f>COUNTIF(B75:I75,0)</f>
        <v>0</v>
      </c>
      <c r="L75" s="46">
        <v>211</v>
      </c>
    </row>
    <row r="76" spans="1:12" s="38" customFormat="1" ht="27" customHeight="1" x14ac:dyDescent="0.4">
      <c r="A76" s="38" t="s">
        <v>192</v>
      </c>
      <c r="L76" s="44"/>
    </row>
    <row r="77" spans="1:12" x14ac:dyDescent="0.35">
      <c r="A77" s="40" t="s">
        <v>33</v>
      </c>
      <c r="B77" s="40" t="s">
        <v>1274</v>
      </c>
      <c r="C77" s="40" t="s">
        <v>1274</v>
      </c>
      <c r="D77" s="40" t="s">
        <v>1274</v>
      </c>
      <c r="E77" s="40" t="s">
        <v>1274</v>
      </c>
      <c r="F77" s="40" t="s">
        <v>1274</v>
      </c>
      <c r="G77" s="40" t="s">
        <v>1274</v>
      </c>
      <c r="H77" s="40" t="s">
        <v>1274</v>
      </c>
      <c r="I77" s="40" t="s">
        <v>1274</v>
      </c>
    </row>
    <row r="78" spans="1:12" ht="27" customHeight="1" x14ac:dyDescent="0.35">
      <c r="A78" s="40" t="s">
        <v>34</v>
      </c>
      <c r="B78" s="40" t="s">
        <v>518</v>
      </c>
      <c r="C78" s="40" t="s">
        <v>518</v>
      </c>
      <c r="D78" s="40" t="s">
        <v>518</v>
      </c>
      <c r="E78" s="40" t="s">
        <v>518</v>
      </c>
      <c r="F78" s="40" t="s">
        <v>518</v>
      </c>
      <c r="G78" s="40" t="s">
        <v>518</v>
      </c>
      <c r="H78" s="40" t="s">
        <v>518</v>
      </c>
      <c r="I78" s="40" t="s">
        <v>518</v>
      </c>
      <c r="J78" s="40">
        <f>COUNTIF(B78:I78,1)</f>
        <v>0</v>
      </c>
      <c r="K78" s="40">
        <f>COUNTIF(B78:I78,0)</f>
        <v>0</v>
      </c>
      <c r="L78" s="46">
        <v>201</v>
      </c>
    </row>
    <row r="79" spans="1:12" s="38" customFormat="1" ht="27" customHeight="1" x14ac:dyDescent="0.4">
      <c r="A79" s="38" t="s">
        <v>816</v>
      </c>
      <c r="L79" s="44"/>
    </row>
    <row r="80" spans="1:12" ht="35" x14ac:dyDescent="0.35">
      <c r="A80" s="40" t="s">
        <v>35</v>
      </c>
      <c r="B80" s="40" t="s">
        <v>1275</v>
      </c>
      <c r="C80" s="40" t="s">
        <v>1275</v>
      </c>
      <c r="D80" s="40" t="s">
        <v>1275</v>
      </c>
      <c r="E80" s="40" t="s">
        <v>1275</v>
      </c>
      <c r="F80" s="40" t="s">
        <v>1275</v>
      </c>
      <c r="G80" s="40" t="s">
        <v>1275</v>
      </c>
      <c r="H80" s="40" t="s">
        <v>1275</v>
      </c>
      <c r="I80" s="40" t="s">
        <v>1275</v>
      </c>
    </row>
    <row r="81" spans="1:12" ht="27" customHeight="1" x14ac:dyDescent="0.35">
      <c r="A81" s="40" t="s">
        <v>36</v>
      </c>
      <c r="B81" s="40">
        <v>0</v>
      </c>
      <c r="C81" s="40">
        <v>0</v>
      </c>
      <c r="D81" s="40">
        <v>0</v>
      </c>
      <c r="E81" s="40">
        <v>0</v>
      </c>
      <c r="F81" s="40">
        <v>0</v>
      </c>
      <c r="G81" s="40">
        <v>0</v>
      </c>
      <c r="H81" s="40">
        <v>0</v>
      </c>
      <c r="I81" s="40">
        <v>0</v>
      </c>
      <c r="J81" s="40">
        <f>COUNTIF(B81:I81,1)</f>
        <v>0</v>
      </c>
      <c r="K81" s="40">
        <f>COUNTIF(B81:I81,0)</f>
        <v>8</v>
      </c>
      <c r="L81" s="46">
        <v>201</v>
      </c>
    </row>
    <row r="82" spans="1:12" s="38" customFormat="1" ht="27" customHeight="1" x14ac:dyDescent="0.4">
      <c r="A82" s="38" t="s">
        <v>818</v>
      </c>
      <c r="L82" s="44"/>
    </row>
    <row r="83" spans="1:12" ht="18.75" customHeight="1" x14ac:dyDescent="0.35">
      <c r="A83" s="40" t="s">
        <v>37</v>
      </c>
      <c r="B83" s="40" t="s">
        <v>1276</v>
      </c>
      <c r="C83" s="40" t="s">
        <v>1276</v>
      </c>
      <c r="D83" s="40" t="s">
        <v>1276</v>
      </c>
      <c r="E83" s="40" t="s">
        <v>1276</v>
      </c>
      <c r="F83" s="40" t="s">
        <v>1276</v>
      </c>
      <c r="G83" s="40" t="s">
        <v>1276</v>
      </c>
      <c r="H83" s="40" t="s">
        <v>1276</v>
      </c>
      <c r="I83" s="40" t="s">
        <v>1276</v>
      </c>
    </row>
    <row r="84" spans="1:12" ht="27" customHeight="1" x14ac:dyDescent="0.35">
      <c r="A84" s="40" t="s">
        <v>38</v>
      </c>
      <c r="B84" s="40">
        <v>1</v>
      </c>
      <c r="C84" s="40">
        <v>1</v>
      </c>
      <c r="D84" s="40">
        <v>1</v>
      </c>
      <c r="E84" s="40">
        <v>1</v>
      </c>
      <c r="F84" s="40">
        <v>1</v>
      </c>
      <c r="G84" s="40">
        <v>1</v>
      </c>
      <c r="H84" s="40">
        <v>1</v>
      </c>
      <c r="I84" s="40">
        <v>1</v>
      </c>
      <c r="J84" s="40">
        <f>COUNTIF(B84:I84,1)</f>
        <v>8</v>
      </c>
      <c r="K84" s="40">
        <f>COUNTIF(B84:I84,0)</f>
        <v>0</v>
      </c>
      <c r="L84" s="46">
        <v>201</v>
      </c>
    </row>
    <row r="85" spans="1:12" s="38" customFormat="1" ht="27" customHeight="1" x14ac:dyDescent="0.4">
      <c r="A85" s="38" t="s">
        <v>193</v>
      </c>
      <c r="L85" s="44"/>
    </row>
    <row r="86" spans="1:12" ht="35" x14ac:dyDescent="0.35">
      <c r="A86" s="40" t="s">
        <v>39</v>
      </c>
      <c r="B86" s="40" t="s">
        <v>1277</v>
      </c>
      <c r="C86" s="40" t="s">
        <v>1277</v>
      </c>
      <c r="D86" s="59" t="s">
        <v>1277</v>
      </c>
      <c r="E86" s="59" t="s">
        <v>1277</v>
      </c>
      <c r="F86" s="59" t="s">
        <v>1277</v>
      </c>
      <c r="G86" s="59" t="s">
        <v>1277</v>
      </c>
      <c r="H86" s="59" t="s">
        <v>1278</v>
      </c>
      <c r="I86" s="59" t="s">
        <v>1278</v>
      </c>
    </row>
    <row r="87" spans="1:12" ht="27" customHeight="1" x14ac:dyDescent="0.35">
      <c r="A87" s="40" t="s">
        <v>40</v>
      </c>
      <c r="B87" s="40">
        <v>1</v>
      </c>
      <c r="C87" s="40">
        <v>1</v>
      </c>
      <c r="D87" s="40">
        <v>1</v>
      </c>
      <c r="E87" s="40">
        <v>1</v>
      </c>
      <c r="F87" s="40">
        <v>1</v>
      </c>
      <c r="G87" s="40">
        <v>1</v>
      </c>
      <c r="H87" s="40">
        <v>1</v>
      </c>
      <c r="I87" s="40">
        <v>1</v>
      </c>
      <c r="J87" s="40">
        <f>COUNTIF(B87:I87,1)</f>
        <v>8</v>
      </c>
      <c r="K87" s="40">
        <f>COUNTIF(B87:I87,0)</f>
        <v>0</v>
      </c>
      <c r="L87" s="46">
        <v>201</v>
      </c>
    </row>
    <row r="88" spans="1:12" s="38" customFormat="1" ht="27" customHeight="1" x14ac:dyDescent="0.4">
      <c r="A88" s="38" t="s">
        <v>194</v>
      </c>
      <c r="L88" s="44"/>
    </row>
    <row r="89" spans="1:12" ht="105" x14ac:dyDescent="0.35">
      <c r="A89" s="40" t="s">
        <v>41</v>
      </c>
      <c r="B89" s="40" t="s">
        <v>1279</v>
      </c>
      <c r="C89" s="40" t="s">
        <v>1280</v>
      </c>
      <c r="D89" s="74" t="s">
        <v>616</v>
      </c>
      <c r="E89" s="74" t="s">
        <v>616</v>
      </c>
      <c r="F89" s="74" t="s">
        <v>616</v>
      </c>
      <c r="G89" s="74" t="s">
        <v>616</v>
      </c>
      <c r="H89" s="74" t="s">
        <v>616</v>
      </c>
      <c r="I89" s="74" t="s">
        <v>616</v>
      </c>
    </row>
    <row r="90" spans="1:12" ht="27" customHeight="1" x14ac:dyDescent="0.35">
      <c r="A90" s="40" t="s">
        <v>42</v>
      </c>
      <c r="B90" s="40">
        <v>1</v>
      </c>
      <c r="C90" s="40">
        <v>1</v>
      </c>
      <c r="D90" s="40">
        <v>1</v>
      </c>
      <c r="E90" s="40">
        <v>1</v>
      </c>
      <c r="F90" s="40">
        <v>1</v>
      </c>
      <c r="G90" s="40">
        <v>1</v>
      </c>
      <c r="H90" s="40">
        <v>1</v>
      </c>
      <c r="I90" s="40">
        <v>1</v>
      </c>
      <c r="J90" s="40">
        <f>COUNTIF(B90:I90,1)</f>
        <v>8</v>
      </c>
      <c r="K90" s="40">
        <f>COUNTIF(B90:I90,0)</f>
        <v>0</v>
      </c>
      <c r="L90" s="46">
        <v>201</v>
      </c>
    </row>
    <row r="91" spans="1:12" s="38" customFormat="1" ht="27" customHeight="1" x14ac:dyDescent="0.4">
      <c r="A91" s="38" t="s">
        <v>195</v>
      </c>
      <c r="L91" s="44"/>
    </row>
    <row r="92" spans="1:12" ht="35" x14ac:dyDescent="0.35">
      <c r="A92" s="40" t="s">
        <v>43</v>
      </c>
      <c r="B92" s="8" t="s">
        <v>1281</v>
      </c>
      <c r="C92" s="8" t="s">
        <v>1281</v>
      </c>
      <c r="D92" s="74" t="s">
        <v>1282</v>
      </c>
      <c r="E92" s="74" t="s">
        <v>1282</v>
      </c>
      <c r="F92" s="74" t="s">
        <v>1282</v>
      </c>
      <c r="G92" s="74" t="s">
        <v>1282</v>
      </c>
      <c r="H92" s="74" t="s">
        <v>1282</v>
      </c>
      <c r="I92" s="74" t="s">
        <v>1282</v>
      </c>
    </row>
    <row r="93" spans="1:12" ht="27" customHeight="1" x14ac:dyDescent="0.35">
      <c r="A93" s="40" t="s">
        <v>44</v>
      </c>
      <c r="B93" s="40">
        <v>0.5</v>
      </c>
      <c r="C93" s="40">
        <v>0.5</v>
      </c>
      <c r="D93" s="40">
        <v>0.5</v>
      </c>
      <c r="E93" s="40">
        <v>0.5</v>
      </c>
      <c r="F93" s="40">
        <v>0.5</v>
      </c>
      <c r="G93" s="40">
        <v>0.5</v>
      </c>
      <c r="H93" s="40">
        <v>0.5</v>
      </c>
      <c r="I93" s="40">
        <v>0.5</v>
      </c>
      <c r="J93" s="40">
        <f>COUNTIF(B93:I93,1)</f>
        <v>0</v>
      </c>
      <c r="K93" s="40">
        <f>COUNTIF(B93:I93,0)</f>
        <v>0</v>
      </c>
      <c r="L93" s="46">
        <v>201</v>
      </c>
    </row>
    <row r="94" spans="1:12" s="38" customFormat="1" ht="27" customHeight="1" x14ac:dyDescent="0.4">
      <c r="A94" s="78" t="s">
        <v>196</v>
      </c>
      <c r="B94" s="78"/>
      <c r="L94" s="44"/>
    </row>
    <row r="95" spans="1:12" x14ac:dyDescent="0.35">
      <c r="A95" s="40" t="s">
        <v>171</v>
      </c>
      <c r="B95" s="40">
        <v>84</v>
      </c>
      <c r="C95" s="40">
        <v>71</v>
      </c>
      <c r="D95" s="40">
        <v>79</v>
      </c>
      <c r="E95" s="40">
        <v>80</v>
      </c>
      <c r="F95" s="40">
        <v>51</v>
      </c>
      <c r="G95" s="40">
        <v>51</v>
      </c>
      <c r="H95" s="40">
        <v>37</v>
      </c>
      <c r="I95" s="40">
        <v>47</v>
      </c>
    </row>
    <row r="96" spans="1:12" x14ac:dyDescent="0.35">
      <c r="A96" s="40" t="s">
        <v>172</v>
      </c>
      <c r="B96" s="40">
        <v>71</v>
      </c>
      <c r="C96" s="40">
        <v>55</v>
      </c>
      <c r="D96" s="40">
        <v>78</v>
      </c>
      <c r="E96" s="40">
        <v>64</v>
      </c>
      <c r="F96" s="40">
        <v>51</v>
      </c>
      <c r="G96" s="40">
        <v>51</v>
      </c>
      <c r="H96" s="40">
        <v>32</v>
      </c>
      <c r="I96" s="40">
        <v>47</v>
      </c>
    </row>
    <row r="97" spans="1:12" ht="92.25" customHeight="1" x14ac:dyDescent="0.35">
      <c r="A97" s="40" t="s">
        <v>45</v>
      </c>
      <c r="B97" s="40" t="s">
        <v>1283</v>
      </c>
      <c r="C97" s="40" t="s">
        <v>1284</v>
      </c>
      <c r="D97" s="40" t="s">
        <v>1285</v>
      </c>
      <c r="E97" s="40" t="s">
        <v>1286</v>
      </c>
      <c r="F97" s="40" t="s">
        <v>1243</v>
      </c>
      <c r="G97" s="40" t="s">
        <v>1243</v>
      </c>
      <c r="H97" s="40" t="s">
        <v>1287</v>
      </c>
      <c r="I97" s="40" t="s">
        <v>1288</v>
      </c>
    </row>
    <row r="98" spans="1:12" ht="27" customHeight="1" x14ac:dyDescent="0.35">
      <c r="A98" s="40" t="s">
        <v>46</v>
      </c>
      <c r="B98" s="40">
        <f>IFERROR(B96/B95,"")</f>
        <v>0.84523809523809523</v>
      </c>
      <c r="C98" s="40">
        <f t="shared" ref="C98:I98" si="1">IFERROR(C96/C95,"")</f>
        <v>0.77464788732394363</v>
      </c>
      <c r="D98" s="40">
        <f t="shared" si="1"/>
        <v>0.98734177215189878</v>
      </c>
      <c r="E98" s="40">
        <f t="shared" si="1"/>
        <v>0.8</v>
      </c>
      <c r="F98" s="40">
        <f t="shared" si="1"/>
        <v>1</v>
      </c>
      <c r="G98" s="40">
        <f t="shared" si="1"/>
        <v>1</v>
      </c>
      <c r="H98" s="40">
        <f t="shared" si="1"/>
        <v>0.86486486486486491</v>
      </c>
      <c r="I98" s="40">
        <f t="shared" si="1"/>
        <v>1</v>
      </c>
      <c r="J98" s="40">
        <f>COUNTIF(B98:I98,1)</f>
        <v>3</v>
      </c>
      <c r="K98" s="40">
        <f>COUNTIF(B98:I98,0)</f>
        <v>0</v>
      </c>
      <c r="L98" s="46">
        <v>201</v>
      </c>
    </row>
    <row r="99" spans="1:12" s="38" customFormat="1" ht="27" customHeight="1" x14ac:dyDescent="0.4">
      <c r="A99" s="38" t="s">
        <v>181</v>
      </c>
      <c r="L99" s="44"/>
    </row>
    <row r="100" spans="1:12" ht="35" x14ac:dyDescent="0.35">
      <c r="A100" s="40" t="s">
        <v>47</v>
      </c>
      <c r="B100" s="40" t="s">
        <v>1289</v>
      </c>
      <c r="C100" s="40" t="s">
        <v>1289</v>
      </c>
      <c r="D100" s="40" t="s">
        <v>1289</v>
      </c>
      <c r="E100" s="40" t="s">
        <v>1289</v>
      </c>
      <c r="F100" s="40" t="s">
        <v>1289</v>
      </c>
      <c r="G100" s="40" t="s">
        <v>1289</v>
      </c>
      <c r="H100" s="40" t="s">
        <v>1289</v>
      </c>
      <c r="I100" s="40" t="s">
        <v>1289</v>
      </c>
    </row>
    <row r="101" spans="1:12" ht="27" customHeight="1" x14ac:dyDescent="0.35">
      <c r="A101" s="40" t="s">
        <v>48</v>
      </c>
      <c r="B101" s="40">
        <v>1</v>
      </c>
      <c r="C101" s="40">
        <v>1</v>
      </c>
      <c r="D101" s="40">
        <v>1</v>
      </c>
      <c r="E101" s="40">
        <v>1</v>
      </c>
      <c r="F101" s="40">
        <v>1</v>
      </c>
      <c r="G101" s="40">
        <v>1</v>
      </c>
      <c r="H101" s="40">
        <v>1</v>
      </c>
      <c r="I101" s="40">
        <v>1</v>
      </c>
      <c r="J101" s="40">
        <f>COUNTIF(B101:I101,1)</f>
        <v>8</v>
      </c>
      <c r="K101" s="40">
        <f>COUNTIF(B101:I101,0)</f>
        <v>0</v>
      </c>
      <c r="L101" s="46">
        <v>202</v>
      </c>
    </row>
    <row r="102" spans="1:12" s="38" customFormat="1" ht="27" customHeight="1" x14ac:dyDescent="0.4">
      <c r="A102" s="38" t="s">
        <v>829</v>
      </c>
      <c r="L102" s="44"/>
    </row>
    <row r="103" spans="1:12" x14ac:dyDescent="0.35">
      <c r="A103" s="40" t="s">
        <v>179</v>
      </c>
      <c r="B103" s="40">
        <v>19</v>
      </c>
      <c r="C103" s="40">
        <v>29</v>
      </c>
      <c r="D103" s="40">
        <v>12</v>
      </c>
      <c r="E103" s="40">
        <v>17</v>
      </c>
      <c r="F103" s="40">
        <v>13</v>
      </c>
      <c r="G103" s="40">
        <v>7</v>
      </c>
      <c r="H103" s="40">
        <v>6</v>
      </c>
      <c r="I103" s="40">
        <v>8</v>
      </c>
    </row>
    <row r="104" spans="1:12" x14ac:dyDescent="0.35">
      <c r="A104" s="40" t="s">
        <v>180</v>
      </c>
      <c r="B104" s="40">
        <v>15</v>
      </c>
      <c r="C104" s="40">
        <v>21</v>
      </c>
      <c r="D104" s="40">
        <v>12</v>
      </c>
      <c r="E104" s="40">
        <v>9</v>
      </c>
      <c r="F104" s="40">
        <v>13</v>
      </c>
      <c r="G104" s="40">
        <v>7</v>
      </c>
      <c r="H104" s="40">
        <v>6</v>
      </c>
      <c r="I104" s="40">
        <v>8</v>
      </c>
    </row>
    <row r="105" spans="1:12" ht="60" customHeight="1" x14ac:dyDescent="0.35">
      <c r="A105" s="40" t="s">
        <v>49</v>
      </c>
      <c r="B105" s="40" t="s">
        <v>1290</v>
      </c>
      <c r="C105" s="40" t="s">
        <v>1291</v>
      </c>
      <c r="D105" s="40" t="s">
        <v>1292</v>
      </c>
      <c r="E105" s="59" t="s">
        <v>1293</v>
      </c>
      <c r="F105" s="59" t="s">
        <v>1294</v>
      </c>
      <c r="G105" s="59" t="s">
        <v>1295</v>
      </c>
      <c r="H105" s="59" t="s">
        <v>1296</v>
      </c>
      <c r="I105" s="59" t="s">
        <v>1297</v>
      </c>
    </row>
    <row r="106" spans="1:12" ht="27" customHeight="1" x14ac:dyDescent="0.35">
      <c r="A106" s="40" t="s">
        <v>50</v>
      </c>
      <c r="B106" s="40">
        <f>IFERROR(B104/B103,"")</f>
        <v>0.78947368421052633</v>
      </c>
      <c r="C106" s="40">
        <f t="shared" ref="C106:I106" si="2">IFERROR(C104/C103,"")</f>
        <v>0.72413793103448276</v>
      </c>
      <c r="D106" s="40">
        <f t="shared" si="2"/>
        <v>1</v>
      </c>
      <c r="E106" s="40">
        <f t="shared" si="2"/>
        <v>0.52941176470588236</v>
      </c>
      <c r="F106" s="40">
        <f t="shared" si="2"/>
        <v>1</v>
      </c>
      <c r="G106" s="40">
        <f t="shared" si="2"/>
        <v>1</v>
      </c>
      <c r="H106" s="40">
        <f t="shared" si="2"/>
        <v>1</v>
      </c>
      <c r="I106" s="40">
        <f t="shared" si="2"/>
        <v>1</v>
      </c>
      <c r="J106" s="40">
        <f>COUNTIF(B106:I106,1)</f>
        <v>5</v>
      </c>
      <c r="K106" s="40">
        <f>COUNTIF(B106:I106,0)</f>
        <v>0</v>
      </c>
      <c r="L106" s="46">
        <v>202</v>
      </c>
    </row>
    <row r="107" spans="1:12" s="38" customFormat="1" ht="27" customHeight="1" x14ac:dyDescent="0.4">
      <c r="A107" s="38" t="s">
        <v>178</v>
      </c>
      <c r="L107" s="44"/>
    </row>
    <row r="108" spans="1:12" ht="35" x14ac:dyDescent="0.35">
      <c r="A108" s="40" t="s">
        <v>51</v>
      </c>
      <c r="B108" s="40" t="s">
        <v>1298</v>
      </c>
      <c r="C108" s="40" t="s">
        <v>1299</v>
      </c>
      <c r="D108" s="40" t="s">
        <v>1298</v>
      </c>
      <c r="E108" s="40" t="s">
        <v>1298</v>
      </c>
      <c r="F108" s="40" t="s">
        <v>1298</v>
      </c>
      <c r="G108" s="40" t="s">
        <v>1298</v>
      </c>
      <c r="H108" s="40" t="s">
        <v>1299</v>
      </c>
      <c r="I108" s="40" t="s">
        <v>1298</v>
      </c>
    </row>
    <row r="109" spans="1:12" ht="27" customHeight="1" x14ac:dyDescent="0.35">
      <c r="A109" s="40" t="s">
        <v>52</v>
      </c>
      <c r="B109" s="40">
        <v>0.5</v>
      </c>
      <c r="C109" s="40">
        <v>0.5</v>
      </c>
      <c r="D109" s="40">
        <v>0.5</v>
      </c>
      <c r="E109" s="40">
        <v>0.5</v>
      </c>
      <c r="F109" s="40">
        <v>0.5</v>
      </c>
      <c r="G109" s="40">
        <v>0.5</v>
      </c>
      <c r="H109" s="40">
        <v>0.5</v>
      </c>
      <c r="I109" s="40">
        <v>0.5</v>
      </c>
      <c r="J109" s="40">
        <f>COUNTIF(B109:I109,1)</f>
        <v>0</v>
      </c>
      <c r="K109" s="40">
        <f>COUNTIF(B109:I109,0)</f>
        <v>0</v>
      </c>
      <c r="L109" s="46">
        <v>202</v>
      </c>
    </row>
    <row r="110" spans="1:12" s="38" customFormat="1" ht="27" customHeight="1" x14ac:dyDescent="0.4">
      <c r="A110" s="38" t="s">
        <v>137</v>
      </c>
      <c r="L110" s="44"/>
    </row>
    <row r="111" spans="1:12" x14ac:dyDescent="0.35">
      <c r="A111" s="40" t="s">
        <v>159</v>
      </c>
      <c r="B111" s="40" t="s">
        <v>1014</v>
      </c>
      <c r="C111" s="40" t="s">
        <v>1014</v>
      </c>
      <c r="D111" s="40" t="s">
        <v>1014</v>
      </c>
      <c r="E111" s="40" t="s">
        <v>1014</v>
      </c>
      <c r="F111" s="40" t="s">
        <v>1014</v>
      </c>
      <c r="G111" s="40" t="s">
        <v>1014</v>
      </c>
      <c r="H111" s="40" t="s">
        <v>1014</v>
      </c>
      <c r="I111" s="40" t="s">
        <v>1014</v>
      </c>
    </row>
    <row r="112" spans="1:12" ht="27" customHeight="1" x14ac:dyDescent="0.35">
      <c r="A112" s="40" t="s">
        <v>160</v>
      </c>
      <c r="B112" s="40" t="s">
        <v>518</v>
      </c>
      <c r="C112" s="40" t="s">
        <v>518</v>
      </c>
      <c r="D112" s="40" t="s">
        <v>518</v>
      </c>
      <c r="E112" s="40" t="s">
        <v>518</v>
      </c>
      <c r="F112" s="40" t="s">
        <v>518</v>
      </c>
      <c r="G112" s="40" t="s">
        <v>518</v>
      </c>
      <c r="H112" s="40" t="s">
        <v>518</v>
      </c>
      <c r="I112" s="40" t="s">
        <v>518</v>
      </c>
      <c r="J112" s="40">
        <f>COUNTIF(B112:I112,1)</f>
        <v>0</v>
      </c>
      <c r="K112" s="40">
        <f>COUNTIF(B112:I112,0)</f>
        <v>0</v>
      </c>
      <c r="L112" s="46">
        <v>211</v>
      </c>
    </row>
    <row r="113" spans="1:12" s="38" customFormat="1" ht="27" customHeight="1" x14ac:dyDescent="0.4">
      <c r="A113" s="38" t="s">
        <v>839</v>
      </c>
      <c r="L113" s="44"/>
    </row>
    <row r="114" spans="1:12" x14ac:dyDescent="0.35">
      <c r="A114" s="40" t="s">
        <v>161</v>
      </c>
      <c r="B114" s="40" t="s">
        <v>1300</v>
      </c>
      <c r="C114" s="40" t="s">
        <v>1300</v>
      </c>
      <c r="D114" s="40" t="s">
        <v>1300</v>
      </c>
      <c r="E114" s="40" t="s">
        <v>1300</v>
      </c>
      <c r="F114" s="40" t="s">
        <v>1300</v>
      </c>
      <c r="G114" s="40" t="s">
        <v>1300</v>
      </c>
      <c r="H114" s="40" t="s">
        <v>1300</v>
      </c>
      <c r="I114" s="40" t="s">
        <v>1300</v>
      </c>
    </row>
    <row r="115" spans="1:12" ht="27" customHeight="1" x14ac:dyDescent="0.35">
      <c r="A115" s="40" t="s">
        <v>162</v>
      </c>
      <c r="B115" s="40">
        <v>1</v>
      </c>
      <c r="C115" s="40">
        <v>1</v>
      </c>
      <c r="D115" s="40">
        <v>1</v>
      </c>
      <c r="E115" s="40">
        <v>1</v>
      </c>
      <c r="F115" s="40">
        <v>1</v>
      </c>
      <c r="G115" s="40">
        <v>1</v>
      </c>
      <c r="H115" s="40">
        <v>1</v>
      </c>
      <c r="I115" s="40">
        <v>1</v>
      </c>
      <c r="J115" s="40">
        <f>COUNTIF(B115:I115,1)</f>
        <v>8</v>
      </c>
      <c r="K115" s="40">
        <f>COUNTIF(B115:I115,0)</f>
        <v>0</v>
      </c>
      <c r="L115" s="46">
        <v>211</v>
      </c>
    </row>
    <row r="116" spans="1:12" s="38" customFormat="1" ht="27" customHeight="1" x14ac:dyDescent="0.4">
      <c r="A116" s="38" t="s">
        <v>1016</v>
      </c>
      <c r="L116" s="44"/>
    </row>
    <row r="117" spans="1:12" ht="70" x14ac:dyDescent="0.35">
      <c r="A117" s="40" t="s">
        <v>163</v>
      </c>
      <c r="B117" s="59" t="s">
        <v>1301</v>
      </c>
      <c r="C117" s="59" t="s">
        <v>1301</v>
      </c>
      <c r="D117" s="40" t="s">
        <v>1302</v>
      </c>
      <c r="E117" s="59" t="s">
        <v>1301</v>
      </c>
      <c r="F117" s="40" t="s">
        <v>1302</v>
      </c>
      <c r="G117" s="40" t="s">
        <v>1302</v>
      </c>
      <c r="H117" s="59" t="s">
        <v>1303</v>
      </c>
      <c r="I117" s="40" t="s">
        <v>1302</v>
      </c>
    </row>
    <row r="118" spans="1:12" ht="27" customHeight="1" x14ac:dyDescent="0.35">
      <c r="A118" s="40" t="s">
        <v>164</v>
      </c>
      <c r="B118" s="40">
        <v>0.5</v>
      </c>
      <c r="C118" s="40">
        <v>0.5</v>
      </c>
      <c r="D118" s="40">
        <v>1</v>
      </c>
      <c r="E118" s="40">
        <v>0.5</v>
      </c>
      <c r="F118" s="40">
        <v>1</v>
      </c>
      <c r="G118" s="40">
        <v>1</v>
      </c>
      <c r="H118" s="40">
        <v>0.5</v>
      </c>
      <c r="I118" s="40">
        <v>1</v>
      </c>
      <c r="J118" s="40">
        <f>COUNTIF(B118:I118,1)</f>
        <v>4</v>
      </c>
      <c r="K118" s="40">
        <f>COUNTIF(B118:I118,0)</f>
        <v>0</v>
      </c>
      <c r="L118" s="46">
        <v>211</v>
      </c>
    </row>
    <row r="119" spans="1:12" s="38" customFormat="1" ht="27" customHeight="1" x14ac:dyDescent="0.4">
      <c r="A119" s="38" t="s">
        <v>140</v>
      </c>
      <c r="L119" s="44"/>
    </row>
    <row r="120" spans="1:12" ht="35" x14ac:dyDescent="0.35">
      <c r="A120" s="40" t="s">
        <v>165</v>
      </c>
      <c r="B120" s="40" t="s">
        <v>1304</v>
      </c>
      <c r="C120" s="40" t="s">
        <v>1304</v>
      </c>
      <c r="D120" s="40" t="s">
        <v>1304</v>
      </c>
      <c r="E120" s="40" t="s">
        <v>1304</v>
      </c>
      <c r="F120" s="40" t="s">
        <v>1304</v>
      </c>
      <c r="G120" s="40" t="s">
        <v>1304</v>
      </c>
      <c r="H120" s="40" t="s">
        <v>1304</v>
      </c>
      <c r="I120" s="40" t="s">
        <v>1304</v>
      </c>
    </row>
    <row r="121" spans="1:12" ht="27" customHeight="1" x14ac:dyDescent="0.35">
      <c r="A121" s="40" t="s">
        <v>166</v>
      </c>
      <c r="B121" s="40" t="s">
        <v>518</v>
      </c>
      <c r="C121" s="40" t="s">
        <v>518</v>
      </c>
      <c r="D121" s="40" t="s">
        <v>518</v>
      </c>
      <c r="E121" s="40" t="s">
        <v>518</v>
      </c>
      <c r="F121" s="40" t="s">
        <v>518</v>
      </c>
      <c r="G121" s="40" t="s">
        <v>518</v>
      </c>
      <c r="H121" s="40" t="s">
        <v>518</v>
      </c>
      <c r="I121" s="40" t="s">
        <v>518</v>
      </c>
      <c r="J121" s="40">
        <f>COUNTIF(B121:I121,1)</f>
        <v>0</v>
      </c>
      <c r="K121" s="40">
        <f>COUNTIF(B121:I121,0)</f>
        <v>0</v>
      </c>
      <c r="L121" s="46">
        <v>211</v>
      </c>
    </row>
    <row r="122" spans="1:12" s="38" customFormat="1" ht="27" customHeight="1" x14ac:dyDescent="0.4">
      <c r="A122" s="38" t="s">
        <v>844</v>
      </c>
      <c r="L122" s="44"/>
    </row>
    <row r="123" spans="1:12" ht="52.5" x14ac:dyDescent="0.35">
      <c r="A123" s="40" t="s">
        <v>53</v>
      </c>
      <c r="B123" s="40" t="s">
        <v>1305</v>
      </c>
      <c r="C123" s="40" t="s">
        <v>1305</v>
      </c>
      <c r="D123" s="59" t="s">
        <v>1305</v>
      </c>
      <c r="E123" s="59" t="s">
        <v>1305</v>
      </c>
      <c r="F123" s="59" t="s">
        <v>1305</v>
      </c>
      <c r="G123" s="59" t="s">
        <v>1305</v>
      </c>
      <c r="H123" s="59" t="s">
        <v>1305</v>
      </c>
      <c r="I123" s="59" t="s">
        <v>1305</v>
      </c>
    </row>
    <row r="124" spans="1:12" ht="27" customHeight="1" x14ac:dyDescent="0.35">
      <c r="A124" s="40" t="s">
        <v>54</v>
      </c>
      <c r="B124" s="40">
        <v>1</v>
      </c>
      <c r="C124" s="40">
        <v>1</v>
      </c>
      <c r="D124" s="40">
        <v>1</v>
      </c>
      <c r="E124" s="40">
        <v>1</v>
      </c>
      <c r="F124" s="40">
        <v>1</v>
      </c>
      <c r="G124" s="40">
        <v>1</v>
      </c>
      <c r="H124" s="40">
        <v>1</v>
      </c>
      <c r="I124" s="40">
        <v>1</v>
      </c>
      <c r="J124" s="40">
        <f>COUNTIF(B124:I124,1)</f>
        <v>8</v>
      </c>
      <c r="K124" s="40">
        <f>COUNTIF(B124:I124,0)</f>
        <v>0</v>
      </c>
      <c r="L124" s="46">
        <v>201</v>
      </c>
    </row>
    <row r="125" spans="1:12" s="38" customFormat="1" ht="27" customHeight="1" x14ac:dyDescent="0.4">
      <c r="A125" s="78" t="s">
        <v>846</v>
      </c>
      <c r="B125" s="78"/>
      <c r="L125" s="44"/>
    </row>
    <row r="126" spans="1:12" x14ac:dyDescent="0.35">
      <c r="A126" s="40" t="s">
        <v>55</v>
      </c>
      <c r="B126" s="40" t="s">
        <v>1022</v>
      </c>
      <c r="C126" s="40" t="s">
        <v>1022</v>
      </c>
      <c r="D126" s="40" t="s">
        <v>1022</v>
      </c>
      <c r="E126" s="40" t="s">
        <v>1022</v>
      </c>
      <c r="F126" s="40" t="s">
        <v>1022</v>
      </c>
      <c r="G126" s="40" t="s">
        <v>1022</v>
      </c>
      <c r="H126" s="40" t="s">
        <v>1022</v>
      </c>
      <c r="I126" s="40" t="s">
        <v>1022</v>
      </c>
    </row>
    <row r="127" spans="1:12" ht="27" customHeight="1" x14ac:dyDescent="0.35">
      <c r="A127" s="40" t="s">
        <v>56</v>
      </c>
      <c r="B127" s="40" t="s">
        <v>518</v>
      </c>
      <c r="C127" s="40" t="s">
        <v>518</v>
      </c>
      <c r="D127" s="40" t="s">
        <v>518</v>
      </c>
      <c r="E127" s="40" t="s">
        <v>518</v>
      </c>
      <c r="F127" s="40" t="s">
        <v>518</v>
      </c>
      <c r="G127" s="40" t="s">
        <v>518</v>
      </c>
      <c r="H127" s="40" t="s">
        <v>518</v>
      </c>
      <c r="I127" s="40" t="s">
        <v>518</v>
      </c>
      <c r="J127" s="40">
        <f>COUNTIF(B127:I127,1)</f>
        <v>0</v>
      </c>
      <c r="K127" s="40">
        <f>COUNTIF(B127:I127,0)</f>
        <v>0</v>
      </c>
      <c r="L127" s="46">
        <v>202</v>
      </c>
    </row>
    <row r="128" spans="1:12" s="38" customFormat="1" ht="27" customHeight="1" x14ac:dyDescent="0.4">
      <c r="A128" s="38" t="s">
        <v>847</v>
      </c>
      <c r="L128" s="44"/>
    </row>
    <row r="129" spans="1:12" ht="35" x14ac:dyDescent="0.35">
      <c r="A129" s="40" t="s">
        <v>76</v>
      </c>
      <c r="B129" s="40" t="s">
        <v>1306</v>
      </c>
      <c r="C129" s="40" t="s">
        <v>1306</v>
      </c>
      <c r="D129" s="40" t="s">
        <v>1306</v>
      </c>
      <c r="E129" s="40" t="s">
        <v>1306</v>
      </c>
      <c r="F129" s="40" t="s">
        <v>1306</v>
      </c>
      <c r="G129" s="40" t="s">
        <v>1306</v>
      </c>
      <c r="H129" s="40" t="s">
        <v>1306</v>
      </c>
      <c r="I129" s="40" t="s">
        <v>1306</v>
      </c>
    </row>
    <row r="130" spans="1:12" ht="27" customHeight="1" x14ac:dyDescent="0.35">
      <c r="A130" s="40" t="s">
        <v>77</v>
      </c>
      <c r="B130" s="40">
        <v>1</v>
      </c>
      <c r="C130" s="40">
        <v>1</v>
      </c>
      <c r="D130" s="40">
        <v>1</v>
      </c>
      <c r="E130" s="40">
        <v>1</v>
      </c>
      <c r="F130" s="40">
        <v>1</v>
      </c>
      <c r="G130" s="40">
        <v>1</v>
      </c>
      <c r="H130" s="40">
        <v>1</v>
      </c>
      <c r="I130" s="40">
        <v>1</v>
      </c>
      <c r="J130" s="40">
        <f>COUNTIF(B130:I130,1)</f>
        <v>8</v>
      </c>
      <c r="K130" s="40">
        <f>COUNTIF(B130:I130,0)</f>
        <v>0</v>
      </c>
      <c r="L130" s="46">
        <v>201</v>
      </c>
    </row>
    <row r="131" spans="1:12" s="38" customFormat="1" ht="27" customHeight="1" x14ac:dyDescent="0.4">
      <c r="A131" s="38" t="s">
        <v>849</v>
      </c>
      <c r="L131" s="44"/>
    </row>
    <row r="132" spans="1:12" x14ac:dyDescent="0.35">
      <c r="A132" s="40" t="s">
        <v>57</v>
      </c>
      <c r="B132" s="40" t="s">
        <v>1212</v>
      </c>
      <c r="C132" s="40" t="s">
        <v>1212</v>
      </c>
      <c r="D132" s="40" t="s">
        <v>1212</v>
      </c>
      <c r="E132" s="40" t="s">
        <v>1212</v>
      </c>
      <c r="F132" s="40" t="s">
        <v>1212</v>
      </c>
      <c r="G132" s="40" t="s">
        <v>1212</v>
      </c>
      <c r="H132" s="40" t="s">
        <v>1212</v>
      </c>
      <c r="I132" s="40" t="s">
        <v>1212</v>
      </c>
    </row>
    <row r="133" spans="1:12" ht="27" customHeight="1" x14ac:dyDescent="0.35">
      <c r="A133" s="40" t="s">
        <v>58</v>
      </c>
      <c r="B133" s="40">
        <v>1</v>
      </c>
      <c r="C133" s="40">
        <v>1</v>
      </c>
      <c r="D133" s="40">
        <v>1</v>
      </c>
      <c r="E133" s="40">
        <v>1</v>
      </c>
      <c r="F133" s="40">
        <v>1</v>
      </c>
      <c r="G133" s="40">
        <v>1</v>
      </c>
      <c r="H133" s="40">
        <v>1</v>
      </c>
      <c r="I133" s="40">
        <v>1</v>
      </c>
      <c r="J133" s="40">
        <f>COUNTIF(B133:I133,1)</f>
        <v>8</v>
      </c>
      <c r="K133" s="40">
        <f>COUNTIF(B133:I133,0)</f>
        <v>0</v>
      </c>
      <c r="L133" s="46">
        <v>201</v>
      </c>
    </row>
    <row r="134" spans="1:12" s="38" customFormat="1" ht="27" customHeight="1" x14ac:dyDescent="0.4">
      <c r="A134" s="38" t="s">
        <v>177</v>
      </c>
      <c r="L134" s="44"/>
    </row>
    <row r="135" spans="1:12" ht="35" x14ac:dyDescent="0.35">
      <c r="A135" s="40" t="s">
        <v>59</v>
      </c>
      <c r="B135" s="40" t="s">
        <v>1213</v>
      </c>
      <c r="C135" s="40" t="s">
        <v>1213</v>
      </c>
      <c r="D135" s="40" t="s">
        <v>1213</v>
      </c>
      <c r="E135" s="40" t="s">
        <v>1213</v>
      </c>
      <c r="F135" s="40" t="s">
        <v>1213</v>
      </c>
      <c r="G135" s="40" t="s">
        <v>1213</v>
      </c>
      <c r="H135" s="40" t="s">
        <v>1213</v>
      </c>
      <c r="I135" s="40" t="s">
        <v>1213</v>
      </c>
    </row>
    <row r="136" spans="1:12" ht="27" customHeight="1" x14ac:dyDescent="0.35">
      <c r="A136" s="40" t="s">
        <v>60</v>
      </c>
      <c r="B136" s="40">
        <v>1</v>
      </c>
      <c r="C136" s="40">
        <v>1</v>
      </c>
      <c r="D136" s="40">
        <v>1</v>
      </c>
      <c r="E136" s="40">
        <v>1</v>
      </c>
      <c r="F136" s="40">
        <v>1</v>
      </c>
      <c r="G136" s="40">
        <v>1</v>
      </c>
      <c r="H136" s="40">
        <v>1</v>
      </c>
      <c r="I136" s="40">
        <v>1</v>
      </c>
      <c r="J136" s="40">
        <f>COUNTIF(B136:I136,1)</f>
        <v>8</v>
      </c>
      <c r="K136" s="40">
        <f>COUNTIF(B136:I136,0)</f>
        <v>0</v>
      </c>
      <c r="L136" s="46">
        <v>202</v>
      </c>
    </row>
    <row r="137" spans="1:12" s="38" customFormat="1" ht="27" customHeight="1" x14ac:dyDescent="0.4">
      <c r="A137" s="38" t="s">
        <v>176</v>
      </c>
      <c r="L137" s="44"/>
    </row>
    <row r="138" spans="1:12" x14ac:dyDescent="0.35">
      <c r="A138" s="40" t="s">
        <v>61</v>
      </c>
      <c r="B138" s="74" t="s">
        <v>1307</v>
      </c>
      <c r="C138" s="74" t="s">
        <v>1307</v>
      </c>
      <c r="D138" s="74" t="s">
        <v>1307</v>
      </c>
      <c r="E138" s="74" t="s">
        <v>1307</v>
      </c>
      <c r="F138" s="74" t="s">
        <v>1307</v>
      </c>
      <c r="G138" s="74" t="s">
        <v>1307</v>
      </c>
      <c r="H138" s="74" t="s">
        <v>1307</v>
      </c>
      <c r="I138" s="74" t="s">
        <v>1307</v>
      </c>
    </row>
    <row r="139" spans="1:12" ht="27" customHeight="1" x14ac:dyDescent="0.35">
      <c r="A139" s="40" t="s">
        <v>62</v>
      </c>
      <c r="B139" s="40">
        <v>1</v>
      </c>
      <c r="C139" s="40">
        <v>1</v>
      </c>
      <c r="D139" s="40">
        <v>1</v>
      </c>
      <c r="E139" s="40">
        <v>1</v>
      </c>
      <c r="F139" s="40">
        <v>1</v>
      </c>
      <c r="G139" s="40">
        <v>1</v>
      </c>
      <c r="H139" s="40">
        <v>1</v>
      </c>
      <c r="I139" s="40">
        <v>1</v>
      </c>
      <c r="J139" s="40">
        <f>COUNTIF(B139:I139,1)</f>
        <v>8</v>
      </c>
      <c r="K139" s="40">
        <f>COUNTIF(B139:I139,0)</f>
        <v>0</v>
      </c>
      <c r="L139" s="46">
        <v>202</v>
      </c>
    </row>
    <row r="140" spans="1:12" s="38" customFormat="1" ht="27" customHeight="1" x14ac:dyDescent="0.4">
      <c r="A140" s="38" t="s">
        <v>175</v>
      </c>
      <c r="L140" s="44"/>
    </row>
    <row r="141" spans="1:12" x14ac:dyDescent="0.35">
      <c r="A141" s="40" t="s">
        <v>63</v>
      </c>
      <c r="B141" s="74" t="s">
        <v>1027</v>
      </c>
      <c r="C141" s="74" t="s">
        <v>1027</v>
      </c>
      <c r="D141" s="74" t="s">
        <v>1027</v>
      </c>
      <c r="E141" s="74" t="s">
        <v>1027</v>
      </c>
      <c r="F141" s="74" t="s">
        <v>1027</v>
      </c>
      <c r="G141" s="74" t="s">
        <v>1027</v>
      </c>
      <c r="H141" s="74" t="s">
        <v>1027</v>
      </c>
      <c r="I141" s="74" t="s">
        <v>1027</v>
      </c>
    </row>
    <row r="142" spans="1:12" ht="27" customHeight="1" x14ac:dyDescent="0.35">
      <c r="A142" s="40" t="s">
        <v>64</v>
      </c>
      <c r="B142" s="40" t="s">
        <v>518</v>
      </c>
      <c r="C142" s="40" t="s">
        <v>518</v>
      </c>
      <c r="D142" s="40" t="s">
        <v>518</v>
      </c>
      <c r="E142" s="40" t="s">
        <v>518</v>
      </c>
      <c r="F142" s="40" t="s">
        <v>518</v>
      </c>
      <c r="G142" s="40" t="s">
        <v>518</v>
      </c>
      <c r="H142" s="40" t="s">
        <v>518</v>
      </c>
      <c r="I142" s="40" t="s">
        <v>518</v>
      </c>
      <c r="J142" s="40">
        <f>COUNTIF(B142:I142,1)</f>
        <v>0</v>
      </c>
      <c r="K142" s="40">
        <f>COUNTIF(B142:I142,0)</f>
        <v>0</v>
      </c>
      <c r="L142" s="46">
        <v>201</v>
      </c>
    </row>
    <row r="143" spans="1:12" s="38" customFormat="1" ht="27" customHeight="1" x14ac:dyDescent="0.4">
      <c r="A143" s="78" t="s">
        <v>855</v>
      </c>
      <c r="B143" s="78"/>
      <c r="L143" s="44"/>
    </row>
    <row r="144" spans="1:12" ht="22" customHeight="1" x14ac:dyDescent="0.35">
      <c r="A144" s="40" t="s">
        <v>65</v>
      </c>
      <c r="B144" s="74" t="s">
        <v>1308</v>
      </c>
      <c r="C144" s="74" t="s">
        <v>1308</v>
      </c>
      <c r="D144" s="74" t="s">
        <v>1308</v>
      </c>
      <c r="E144" s="74" t="s">
        <v>1308</v>
      </c>
      <c r="F144" s="74" t="s">
        <v>1308</v>
      </c>
      <c r="G144" s="74" t="s">
        <v>1308</v>
      </c>
      <c r="H144" s="74" t="s">
        <v>1308</v>
      </c>
      <c r="I144" s="74" t="s">
        <v>1308</v>
      </c>
    </row>
    <row r="145" spans="1:12" ht="27" customHeight="1" x14ac:dyDescent="0.35">
      <c r="A145" s="40" t="s">
        <v>66</v>
      </c>
      <c r="B145" s="40">
        <v>1</v>
      </c>
      <c r="C145" s="40">
        <v>1</v>
      </c>
      <c r="D145" s="40">
        <v>1</v>
      </c>
      <c r="E145" s="40">
        <v>1</v>
      </c>
      <c r="F145" s="40">
        <v>1</v>
      </c>
      <c r="G145" s="40">
        <v>1</v>
      </c>
      <c r="H145" s="40">
        <v>1</v>
      </c>
      <c r="I145" s="40">
        <v>1</v>
      </c>
      <c r="J145" s="40">
        <f>COUNTIF(B145:I145,1)</f>
        <v>8</v>
      </c>
      <c r="K145" s="40">
        <f>COUNTIF(B145:I145,0)</f>
        <v>0</v>
      </c>
      <c r="L145" s="46">
        <v>201</v>
      </c>
    </row>
    <row r="146" spans="1:12" s="38" customFormat="1" ht="27" customHeight="1" x14ac:dyDescent="0.4">
      <c r="A146" s="38" t="s">
        <v>173</v>
      </c>
      <c r="L146" s="44"/>
    </row>
    <row r="147" spans="1:12" ht="28" customHeight="1" x14ac:dyDescent="0.35">
      <c r="A147" s="40" t="s">
        <v>67</v>
      </c>
      <c r="B147" s="71" t="s">
        <v>1027</v>
      </c>
      <c r="C147" s="71" t="s">
        <v>1027</v>
      </c>
      <c r="D147" s="71" t="s">
        <v>1027</v>
      </c>
      <c r="E147" s="71" t="s">
        <v>1027</v>
      </c>
      <c r="F147" s="71" t="s">
        <v>1027</v>
      </c>
      <c r="G147" s="71" t="s">
        <v>1027</v>
      </c>
      <c r="H147" s="71" t="s">
        <v>1027</v>
      </c>
      <c r="I147" s="71" t="s">
        <v>1027</v>
      </c>
    </row>
    <row r="148" spans="1:12" ht="27" customHeight="1" x14ac:dyDescent="0.35">
      <c r="A148" s="40" t="s">
        <v>68</v>
      </c>
      <c r="B148" s="40" t="s">
        <v>518</v>
      </c>
      <c r="C148" s="40" t="s">
        <v>518</v>
      </c>
      <c r="D148" s="40" t="s">
        <v>518</v>
      </c>
      <c r="E148" s="40" t="s">
        <v>518</v>
      </c>
      <c r="F148" s="40" t="s">
        <v>518</v>
      </c>
      <c r="G148" s="40" t="s">
        <v>518</v>
      </c>
      <c r="H148" s="40" t="s">
        <v>518</v>
      </c>
      <c r="I148" s="40" t="s">
        <v>518</v>
      </c>
      <c r="J148" s="40">
        <f>COUNTIF(B148:I148,1)</f>
        <v>0</v>
      </c>
      <c r="K148" s="40">
        <f>COUNTIF(B148:I148,0)</f>
        <v>0</v>
      </c>
      <c r="L148" s="46">
        <v>202</v>
      </c>
    </row>
    <row r="149" spans="1:12" s="38" customFormat="1" ht="27" customHeight="1" x14ac:dyDescent="0.4">
      <c r="A149" s="78" t="s">
        <v>859</v>
      </c>
      <c r="B149" s="78"/>
      <c r="L149" s="44"/>
    </row>
    <row r="150" spans="1:12" x14ac:dyDescent="0.35">
      <c r="A150" s="40" t="s">
        <v>69</v>
      </c>
      <c r="B150" s="74" t="s">
        <v>1043</v>
      </c>
      <c r="C150" s="74" t="s">
        <v>1043</v>
      </c>
      <c r="D150" s="74" t="s">
        <v>1043</v>
      </c>
      <c r="E150" s="74" t="s">
        <v>1043</v>
      </c>
      <c r="F150" s="74" t="s">
        <v>1043</v>
      </c>
      <c r="G150" s="74" t="s">
        <v>1043</v>
      </c>
      <c r="H150" s="74" t="s">
        <v>1043</v>
      </c>
      <c r="I150" s="74" t="s">
        <v>1043</v>
      </c>
    </row>
    <row r="151" spans="1:12" ht="27" customHeight="1" x14ac:dyDescent="0.35">
      <c r="A151" s="40" t="s">
        <v>70</v>
      </c>
      <c r="B151" s="40" t="s">
        <v>518</v>
      </c>
      <c r="C151" s="40" t="s">
        <v>518</v>
      </c>
      <c r="D151" s="40" t="s">
        <v>518</v>
      </c>
      <c r="E151" s="40" t="s">
        <v>518</v>
      </c>
      <c r="F151" s="40" t="s">
        <v>518</v>
      </c>
      <c r="G151" s="40" t="s">
        <v>518</v>
      </c>
      <c r="H151" s="40" t="s">
        <v>518</v>
      </c>
      <c r="I151" s="40" t="s">
        <v>518</v>
      </c>
      <c r="J151" s="40">
        <f>COUNTIF(B151:I151,1)</f>
        <v>0</v>
      </c>
      <c r="K151" s="40">
        <f>COUNTIF(B151:I151,0)</f>
        <v>0</v>
      </c>
      <c r="L151" s="46">
        <v>202</v>
      </c>
    </row>
    <row r="152" spans="1:12" s="38" customFormat="1" ht="27" customHeight="1" x14ac:dyDescent="0.4">
      <c r="A152" s="38" t="s">
        <v>860</v>
      </c>
      <c r="L152" s="44"/>
    </row>
    <row r="153" spans="1:12" s="8" customFormat="1" ht="19.5" customHeight="1" x14ac:dyDescent="0.35">
      <c r="A153" s="8" t="s">
        <v>209</v>
      </c>
      <c r="B153" s="8">
        <v>604</v>
      </c>
      <c r="C153" s="8">
        <v>571</v>
      </c>
      <c r="D153" s="8">
        <v>333</v>
      </c>
      <c r="E153" s="8">
        <v>465</v>
      </c>
      <c r="F153" s="8">
        <v>283</v>
      </c>
      <c r="G153" s="8">
        <v>283</v>
      </c>
      <c r="H153" s="8">
        <v>623</v>
      </c>
      <c r="I153" s="8">
        <v>278</v>
      </c>
      <c r="L153" s="45"/>
    </row>
    <row r="154" spans="1:12" s="8" customFormat="1" ht="16.5" customHeight="1" x14ac:dyDescent="0.35">
      <c r="A154" s="8" t="s">
        <v>211</v>
      </c>
      <c r="B154" s="8">
        <v>70</v>
      </c>
      <c r="C154" s="8">
        <v>91</v>
      </c>
      <c r="D154" s="8">
        <v>29</v>
      </c>
      <c r="E154" s="8">
        <v>28</v>
      </c>
      <c r="F154" s="8">
        <v>27</v>
      </c>
      <c r="G154" s="8">
        <v>27</v>
      </c>
      <c r="H154" s="8">
        <v>43</v>
      </c>
      <c r="I154" s="8">
        <v>27</v>
      </c>
      <c r="L154" s="45"/>
    </row>
    <row r="155" spans="1:12" x14ac:dyDescent="0.35">
      <c r="A155" s="40" t="s">
        <v>71</v>
      </c>
      <c r="B155" s="40" t="s">
        <v>1309</v>
      </c>
      <c r="C155" s="40" t="s">
        <v>1310</v>
      </c>
      <c r="D155" s="40" t="s">
        <v>1311</v>
      </c>
      <c r="E155" s="40" t="s">
        <v>1312</v>
      </c>
      <c r="F155" s="40" t="s">
        <v>1313</v>
      </c>
      <c r="G155" s="40" t="s">
        <v>1313</v>
      </c>
      <c r="H155" s="40" t="s">
        <v>1314</v>
      </c>
      <c r="I155" s="40" t="s">
        <v>1140</v>
      </c>
    </row>
    <row r="156" spans="1:12" ht="27" customHeight="1" x14ac:dyDescent="0.35">
      <c r="A156" s="40" t="s">
        <v>72</v>
      </c>
      <c r="B156" s="40">
        <f t="shared" ref="B156:C156" si="3">IFERROR((B153-B154)/B153,"")</f>
        <v>0.88410596026490063</v>
      </c>
      <c r="C156" s="40">
        <f t="shared" si="3"/>
        <v>0.84063047285464099</v>
      </c>
      <c r="D156" s="40">
        <f>IFERROR((D153-D154)/D153,"")</f>
        <v>0.91291291291291288</v>
      </c>
      <c r="E156" s="40">
        <f t="shared" ref="E156:I156" si="4">IFERROR((E153-E154)/E153,"")</f>
        <v>0.93978494623655917</v>
      </c>
      <c r="F156" s="40">
        <f t="shared" si="4"/>
        <v>0.90459363957597172</v>
      </c>
      <c r="G156" s="40">
        <f t="shared" si="4"/>
        <v>0.90459363957597172</v>
      </c>
      <c r="H156" s="40">
        <f t="shared" si="4"/>
        <v>0.9309791332263242</v>
      </c>
      <c r="I156" s="40">
        <f t="shared" si="4"/>
        <v>0.90287769784172667</v>
      </c>
      <c r="J156" s="40">
        <f>COUNTIF(B156:I156,1)</f>
        <v>0</v>
      </c>
      <c r="K156" s="40">
        <f>COUNTIF(B156:I156,0)</f>
        <v>0</v>
      </c>
      <c r="L156" s="46">
        <v>201</v>
      </c>
    </row>
    <row r="157" spans="1:12" s="38" customFormat="1" ht="27" customHeight="1" x14ac:dyDescent="0.4">
      <c r="A157" s="38" t="s">
        <v>174</v>
      </c>
      <c r="L157" s="44"/>
    </row>
    <row r="158" spans="1:12" x14ac:dyDescent="0.35">
      <c r="A158" s="40" t="s">
        <v>73</v>
      </c>
      <c r="H158" s="59"/>
      <c r="I158" s="59"/>
    </row>
    <row r="159" spans="1:12" ht="27" customHeight="1" x14ac:dyDescent="0.35">
      <c r="A159" s="40" t="s">
        <v>74</v>
      </c>
      <c r="B159" s="40">
        <f>IFERROR(_xlfn.AGGREGATE(9,6,B27,B27,B39,B69,B72,B93,B98,B106,B118,B130,B133,B139,B142,B145,B148,B162)/COUNT(B27,B27,B39,B69,B72,B93,B98,B106,B118,B130,B133,B139,B142,B145,B148,B162),"Incomplete Scoring")</f>
        <v>0.8445593149540519</v>
      </c>
      <c r="C159" s="40">
        <f t="shared" ref="C159:I159" si="5">IFERROR(_xlfn.AGGREGATE(9,6,C27,C27,C39,C69,C72,C93,C98,C106,C118,C130,C133,C139,C142,C145,C148,C162)/COUNT(C27,C27,C39,C69,C72,C93,C98,C106,C118,C130,C133,C139,C142,C145,C148,C162),"Incomplete Scoring")</f>
        <v>0.83323215152986896</v>
      </c>
      <c r="D159" s="40">
        <f t="shared" si="5"/>
        <v>0.91561181434599159</v>
      </c>
      <c r="E159" s="40">
        <f t="shared" si="5"/>
        <v>0.81911764705882339</v>
      </c>
      <c r="F159" s="40">
        <f t="shared" si="5"/>
        <v>0.91666666666666663</v>
      </c>
      <c r="G159" s="40">
        <f t="shared" si="5"/>
        <v>0.91666666666666663</v>
      </c>
      <c r="H159" s="40">
        <f t="shared" si="5"/>
        <v>0.86373873873873874</v>
      </c>
      <c r="I159" s="40">
        <f t="shared" si="5"/>
        <v>0.91666666666666663</v>
      </c>
      <c r="J159" s="40">
        <f>COUNTIF(B159:I159,1)</f>
        <v>0</v>
      </c>
      <c r="K159" s="40">
        <f>COUNTIF(B159:I159,0)</f>
        <v>0</v>
      </c>
      <c r="L159" s="46">
        <v>201</v>
      </c>
    </row>
    <row r="160" spans="1:12" s="38" customFormat="1" ht="27" customHeight="1" x14ac:dyDescent="0.4">
      <c r="A160" s="38" t="s">
        <v>144</v>
      </c>
      <c r="L160" s="44"/>
    </row>
    <row r="161" spans="1:12" x14ac:dyDescent="0.35">
      <c r="A161" s="40" t="s">
        <v>167</v>
      </c>
      <c r="B161" s="40" t="s">
        <v>1315</v>
      </c>
      <c r="C161" s="40" t="s">
        <v>1315</v>
      </c>
      <c r="D161" s="40" t="s">
        <v>1315</v>
      </c>
      <c r="E161" s="40" t="s">
        <v>1315</v>
      </c>
      <c r="F161" s="40" t="s">
        <v>1315</v>
      </c>
      <c r="G161" s="40" t="s">
        <v>1315</v>
      </c>
      <c r="H161" s="40" t="s">
        <v>1315</v>
      </c>
      <c r="I161" s="40" t="s">
        <v>1315</v>
      </c>
    </row>
    <row r="162" spans="1:12" ht="27" customHeight="1" x14ac:dyDescent="0.35">
      <c r="A162" s="40" t="s">
        <v>168</v>
      </c>
      <c r="B162" s="40" t="s">
        <v>518</v>
      </c>
      <c r="C162" s="40" t="s">
        <v>518</v>
      </c>
      <c r="D162" s="40" t="s">
        <v>518</v>
      </c>
      <c r="E162" s="40" t="s">
        <v>518</v>
      </c>
      <c r="F162" s="40" t="s">
        <v>518</v>
      </c>
      <c r="G162" s="40" t="s">
        <v>518</v>
      </c>
      <c r="H162" s="40" t="s">
        <v>518</v>
      </c>
      <c r="I162" s="40" t="s">
        <v>518</v>
      </c>
      <c r="J162" s="40">
        <f>COUNTIF(B162:I162,1)</f>
        <v>0</v>
      </c>
      <c r="K162" s="40">
        <f>COUNTIF(B162:I162,0)</f>
        <v>0</v>
      </c>
      <c r="L162" s="46">
        <v>212</v>
      </c>
    </row>
    <row r="163" spans="1:12" s="9" customFormat="1" ht="12" customHeight="1" x14ac:dyDescent="0.35">
      <c r="L163" s="47"/>
    </row>
    <row r="164" spans="1:12" ht="20.25" customHeight="1" x14ac:dyDescent="0.35">
      <c r="A164" s="10"/>
    </row>
    <row r="165" spans="1:12" s="67" customFormat="1" ht="40" x14ac:dyDescent="0.35">
      <c r="A165" s="67" t="s">
        <v>603</v>
      </c>
      <c r="B165" s="15">
        <f>IFERROR(AVERAGEIFS(B3:B162,$A$3:$A162,"*Score*",B3:B162,"&gt;=0")*100,"Scoring Incomplete")</f>
        <v>77.921267581550453</v>
      </c>
      <c r="C165" s="15">
        <f>IFERROR(AVERAGEIFS(C3:C162,$A$3:$A162,"*Score*",C3:C162,"&gt;=0")*100,"Scoring Incomplete")</f>
        <v>73.075698847397405</v>
      </c>
      <c r="D165" s="15">
        <f>IFERROR(AVERAGEIFS(D3:D162,$A$3:$A162,"*Score*",D3:D162,"&gt;=0")*100,"Scoring Incomplete")</f>
        <v>83.799582810658762</v>
      </c>
      <c r="E165" s="15">
        <f>IFERROR(AVERAGEIFS(E3:E162,$A$3:$A162,"*Score*",E3:E162,"&gt;=0")*100,"Scoring Incomplete")</f>
        <v>79.963482368753958</v>
      </c>
      <c r="F165" s="15">
        <f>IFERROR(AVERAGEIFS(F3:F162,$A$3:$A162,"*Score*",F3:F162,"&gt;=0")*100,"Scoring Incomplete")</f>
        <v>83.816438457008246</v>
      </c>
      <c r="G165" s="15">
        <f>IFERROR(AVERAGEIFS(G3:G162,$A$3:$A162,"*Score*",G3:G162,"&gt;=0")*100,"Scoring Incomplete")</f>
        <v>82.253938457008246</v>
      </c>
      <c r="H165" s="15">
        <f>IFERROR(AVERAGEIFS(H3:H162,$A$3:$A162,"*Score*",H3:H162,"&gt;=0")*100,"Scoring Incomplete")</f>
        <v>78.623696052593516</v>
      </c>
      <c r="I165" s="15">
        <f>IFERROR(AVERAGEIFS(I3:I162,$A$3:$A162,"*Score*",I3:I162,"&gt;=0")*100,"Scoring Incomplete")</f>
        <v>83.81107613908874</v>
      </c>
      <c r="L165" s="48"/>
    </row>
    <row r="166" spans="1:12" ht="20.5" thickBot="1" x14ac:dyDescent="0.4">
      <c r="B166" s="49"/>
      <c r="C166" s="49"/>
      <c r="D166" s="49"/>
      <c r="E166" s="49"/>
      <c r="F166" s="49"/>
      <c r="G166" s="49"/>
      <c r="H166" s="49"/>
      <c r="I166" s="49"/>
      <c r="L166" s="48"/>
    </row>
    <row r="167" spans="1:12" s="69" customFormat="1" ht="49.5" customHeight="1" thickBot="1" x14ac:dyDescent="0.4">
      <c r="A167" s="75" t="s">
        <v>604</v>
      </c>
      <c r="B167" s="76">
        <f>AVERAGE(B165:I165)</f>
        <v>80.408147589257425</v>
      </c>
      <c r="C167" s="16"/>
      <c r="D167" s="16"/>
      <c r="E167" s="16"/>
      <c r="F167" s="16"/>
      <c r="G167" s="16"/>
      <c r="H167" s="16"/>
      <c r="I167" s="16"/>
      <c r="L167" s="50"/>
    </row>
    <row r="168" spans="1:12" s="69" customFormat="1" ht="48" customHeight="1" x14ac:dyDescent="0.35">
      <c r="A168" s="70"/>
      <c r="B168" s="77"/>
      <c r="C168" s="16"/>
      <c r="D168" s="16"/>
      <c r="E168" s="16"/>
      <c r="F168" s="16"/>
      <c r="G168" s="16"/>
      <c r="H168" s="16"/>
      <c r="I168" s="16"/>
      <c r="L168" s="50"/>
    </row>
    <row r="169" spans="1:12" s="14" customFormat="1" ht="41.25" customHeight="1" x14ac:dyDescent="0.35">
      <c r="A169" s="35" t="s">
        <v>605</v>
      </c>
      <c r="B169" s="15">
        <f>IFERROR(AVERAGEIFS(B$3:B$162,$A$3:$A$162,"*Score*",B$3:B$162,"&gt;=0",$L$3:$L$162,"&gt;200",$L$3:$L$162,"&lt;203")*100,"Scoring Incomplete")</f>
        <v>78.453508218670294</v>
      </c>
      <c r="C169" s="15">
        <f t="shared" ref="C169:I169" si="6">IFERROR(AVERAGEIFS(C$3:C$162,$A$3:$A$162,"*Score*",C$3:C$162,"&gt;=0",$L$3:$L$162,"&gt;200",$L$3:$L$162,"&lt;203")*100,"Scoring Incomplete")</f>
        <v>75.639438676825705</v>
      </c>
      <c r="D169" s="15">
        <f t="shared" si="6"/>
        <v>79.263465997643209</v>
      </c>
      <c r="E169" s="15">
        <f t="shared" si="6"/>
        <v>76.353257432005066</v>
      </c>
      <c r="F169" s="15">
        <f t="shared" si="6"/>
        <v>79.285041224970556</v>
      </c>
      <c r="G169" s="15">
        <f t="shared" si="6"/>
        <v>77.285041224970556</v>
      </c>
      <c r="H169" s="15">
        <f t="shared" si="6"/>
        <v>76.638330947319702</v>
      </c>
      <c r="I169" s="15">
        <f t="shared" si="6"/>
        <v>79.278177458033582</v>
      </c>
      <c r="L169" s="48"/>
    </row>
    <row r="170" spans="1:12" s="14" customFormat="1" ht="18.75" customHeight="1" thickBot="1" x14ac:dyDescent="0.4">
      <c r="A170" s="35"/>
      <c r="B170" s="15"/>
      <c r="C170" s="15"/>
      <c r="D170" s="15"/>
      <c r="E170" s="15"/>
      <c r="F170" s="15"/>
      <c r="G170" s="48"/>
      <c r="L170" s="48"/>
    </row>
    <row r="171" spans="1:12" s="16" customFormat="1" ht="57.75" customHeight="1" thickBot="1" x14ac:dyDescent="0.4">
      <c r="A171" s="36" t="s">
        <v>606</v>
      </c>
      <c r="B171" s="20">
        <f>IFERROR(AVERAGE(B169:I169),"No Scores")</f>
        <v>77.774532647554835</v>
      </c>
      <c r="G171" s="50"/>
      <c r="L171" s="50"/>
    </row>
    <row r="172" spans="1:12" ht="60" customHeight="1" x14ac:dyDescent="0.4">
      <c r="A172" s="41"/>
      <c r="G172" s="45"/>
    </row>
    <row r="173" spans="1:12" s="14" customFormat="1" ht="41.25" customHeight="1" thickBot="1" x14ac:dyDescent="0.4">
      <c r="A173" s="35" t="s">
        <v>503</v>
      </c>
      <c r="B173" s="15">
        <f t="array" ref="B173">IFERROR(SUM(SUMIFS(B$3:B$162,$A$3:$A$162,"*Score*",B$3:B$162,"&gt;=0",$L$3:$L$162,{202,212}))/SUM(COUNTIFS($A$3:$A$162,"*Score*",B$3:B$162,"&gt;=0",$L$3:$L$162,{202,212}))*100,"Scoring Incomplete")</f>
        <v>65.688259109311758</v>
      </c>
      <c r="C173" s="15">
        <f t="array" ref="C173">IFERROR(SUM(SUMIFS(C$3:C$162,$A$3:$A$162,"*Score*",C$3:C$162,"&gt;=0",$L$3:$L$162,{202,212}))/SUM(COUNTIFS($A$3:$A$162,"*Score*",C$3:C$162,"&gt;=0",$L$3:$L$162,{202,212}))*100,"Scoring Incomplete")</f>
        <v>60.529556650246299</v>
      </c>
      <c r="D173" s="15">
        <f t="array" ref="D173">IFERROR(SUM(SUMIFS(D$3:D$162,$A$3:$A$162,"*Score*",D$3:D$162,"&gt;=0",$L$3:$L$162,{202,212}))/SUM(COUNTIFS($A$3:$A$162,"*Score*",D$3:D$162,"&gt;=0",$L$3:$L$162,{202,212}))*100,"Scoring Incomplete")</f>
        <v>80.769230769230774</v>
      </c>
      <c r="E173" s="15">
        <f t="array" ref="E173">IFERROR(SUM(SUMIFS(E$3:E$162,$A$3:$A$162,"*Score*",E$3:E$162,"&gt;=0",$L$3:$L$162,{202,212}))/SUM(COUNTIFS($A$3:$A$162,"*Score*",E$3:E$162,"&gt;=0",$L$3:$L$162,{202,212}))*100,"Scoring Incomplete")</f>
        <v>77.149321266968329</v>
      </c>
      <c r="F173" s="15">
        <f t="array" ref="F173">IFERROR(SUM(SUMIFS(F$3:F$162,$A$3:$A$162,"*Score*",F$3:F$162,"&gt;=0",$L$3:$L$162,{202,212}))/SUM(COUNTIFS($A$3:$A$162,"*Score*",F$3:F$162,"&gt;=0",$L$3:$L$162,{202,212}))*100,"Scoring Incomplete")</f>
        <v>80.769230769230774</v>
      </c>
      <c r="G173" s="15">
        <f t="array" ref="G173">IFERROR(SUM(SUMIFS(G$3:G$162,$A$3:$A$162,"*Score*",G$3:G$162,"&gt;=0",$L$3:$L$162,{202,212}))/SUM(COUNTIFS($A$3:$A$162,"*Score*",G$3:G$162,"&gt;=0",$L$3:$L$162,{202,212}))*100,"Scoring Incomplete")</f>
        <v>76.923076923076934</v>
      </c>
      <c r="H173" s="15">
        <f t="array" ref="H173">IFERROR(SUM(SUMIFS(H$3:H$162,$A$3:$A$162,"*Score*",H$3:H$162,"&gt;=0",$L$3:$L$162,{202,212}))/SUM(COUNTIFS($A$3:$A$162,"*Score*",H$3:H$162,"&gt;=0",$L$3:$L$162,{202,212}))*100,"Scoring Incomplete")</f>
        <v>69.230769230769226</v>
      </c>
      <c r="I173" s="15">
        <f t="array" ref="I173">IFERROR(SUM(SUMIFS(I$3:I$162,$A$3:$A$162,"*Score*",I$3:I$162,"&gt;=0",$L$3:$L$162,{202,212}))/SUM(COUNTIFS($A$3:$A$162,"*Score*",I$3:I$162,"&gt;=0",$L$3:$L$162,{202,212}))*100,"Scoring Incomplete")</f>
        <v>80.769230769230774</v>
      </c>
      <c r="L173" s="48"/>
    </row>
    <row r="174" spans="1:12" s="16" customFormat="1" ht="57.75" customHeight="1" thickBot="1" x14ac:dyDescent="0.4">
      <c r="A174" s="36" t="s">
        <v>505</v>
      </c>
      <c r="B174" s="20">
        <f>IFERROR(AVERAGE(B173:I173),"No Scores")</f>
        <v>73.978584436008106</v>
      </c>
      <c r="G174" s="50"/>
      <c r="L174" s="50"/>
    </row>
    <row r="175" spans="1:12" s="14" customFormat="1" ht="38.25" customHeight="1" x14ac:dyDescent="0.35">
      <c r="A175" s="35"/>
      <c r="B175" s="15"/>
      <c r="C175" s="15"/>
      <c r="D175" s="15"/>
      <c r="E175" s="15"/>
      <c r="F175" s="15"/>
      <c r="G175" s="48"/>
      <c r="L175" s="48"/>
    </row>
    <row r="176" spans="1:12" s="14" customFormat="1" ht="41.25" customHeight="1" thickBot="1" x14ac:dyDescent="0.4">
      <c r="A176" s="35" t="s">
        <v>504</v>
      </c>
      <c r="B176" s="15">
        <f t="array" ref="B176">IFERROR(SUM(SUMIFS(B$3:B$162,$A$3:$A$162,"*Score*",B$3:B$162,"&gt;=0",$L$3:$L$162,{201,211}))/SUM(COUNTIFS($A$3:$A$162,"*Score*",B$3:B$162,"&gt;=0",$L$3:$L$162,{201,211}))*100,"Scoring Incomplete")</f>
        <v>86.521685391428036</v>
      </c>
      <c r="C176" s="15">
        <f t="array" ref="C176">IFERROR(SUM(SUMIFS(C$3:C$162,$A$3:$A$162,"*Score*",C$3:C$162,"&gt;=0",$L$3:$L$162,{201,211}))/SUM(COUNTIFS($A$3:$A$162,"*Score*",C$3:C$162,"&gt;=0",$L$3:$L$162,{201,211}))*100,"Scoring Incomplete")</f>
        <v>82.242552558542286</v>
      </c>
      <c r="D176" s="15">
        <f t="array" ref="D176">IFERROR(SUM(SUMIFS(D$3:D$162,$A$3:$A$162,"*Score*",D$3:D$162,"&gt;=0",$L$3:$L$162,{201,211}))/SUM(COUNTIFS($A$3:$A$162,"*Score*",D$3:D$162,"&gt;=0",$L$3:$L$162,{201,211}))*100,"Scoring Incomplete")</f>
        <v>85.088147218948905</v>
      </c>
      <c r="E176" s="15">
        <f t="array" ref="E176">IFERROR(SUM(SUMIFS(E$3:E$162,$A$3:$A$162,"*Score*",E$3:E$162,"&gt;=0",$L$3:$L$162,{201,211}))/SUM(COUNTIFS($A$3:$A$162,"*Score*",E$3:E$162,"&gt;=0",$L$3:$L$162,{201,211}))*100,"Scoring Incomplete")</f>
        <v>80.882792184974349</v>
      </c>
      <c r="F176" s="15">
        <f t="array" ref="F176">IFERROR(SUM(SUMIFS(F$3:F$162,$A$3:$A$162,"*Score*",F$3:F$162,"&gt;=0",$L$3:$L$162,{201,211}))/SUM(COUNTIFS($A$3:$A$162,"*Score*",F$3:F$162,"&gt;=0",$L$3:$L$162,{201,211}))*100,"Scoring Incomplete")</f>
        <v>85.118112812459088</v>
      </c>
      <c r="G176" s="15">
        <f t="array" ref="G176">IFERROR(SUM(SUMIFS(G$3:G$162,$A$3:$A$162,"*Score*",G$3:G$162,"&gt;=0",$L$3:$L$162,{201,211}))/SUM(COUNTIFS($A$3:$A$162,"*Score*",G$3:G$162,"&gt;=0",$L$3:$L$162,{201,211}))*100,"Scoring Incomplete")</f>
        <v>85.118112812459088</v>
      </c>
      <c r="H176" s="15">
        <f t="array" ref="H176">IFERROR(SUM(SUMIFS(H$3:H$162,$A$3:$A$162,"*Score*",H$3:H$162,"&gt;=0",$L$3:$L$162,{201,211}))/SUM(COUNTIFS($A$3:$A$162,"*Score*",H$3:H$162,"&gt;=0",$L$3:$L$162,{201,211}))*100,"Scoring Incomplete")</f>
        <v>84.219904093499608</v>
      </c>
      <c r="I176" s="15">
        <f t="array" ref="I176">IFERROR(SUM(SUMIFS(I$3:I$162,$A$3:$A$162,"*Score*",I$3:I$162,"&gt;=0",$L$3:$L$162,{201,211}))/SUM(COUNTIFS($A$3:$A$162,"*Score*",I$3:I$162,"&gt;=0",$L$3:$L$162,{201,211}))*100,"Scoring Incomplete")</f>
        <v>85.108579802824408</v>
      </c>
      <c r="L176" s="48"/>
    </row>
    <row r="177" spans="1:12" s="16" customFormat="1" ht="57.75" customHeight="1" thickBot="1" x14ac:dyDescent="0.4">
      <c r="A177" s="36" t="s">
        <v>495</v>
      </c>
      <c r="B177" s="20">
        <f>IFERROR(AVERAGE(B176:I176),"No Scores")</f>
        <v>84.287485859391978</v>
      </c>
      <c r="G177" s="50"/>
      <c r="L177" s="50"/>
    </row>
    <row r="179" spans="1:12" x14ac:dyDescent="0.35">
      <c r="A179" s="40" t="s">
        <v>607</v>
      </c>
      <c r="B179" s="40">
        <f>SUM(B4:I4)</f>
        <v>132</v>
      </c>
    </row>
    <row r="180" spans="1:12" x14ac:dyDescent="0.35">
      <c r="A180" s="40" t="s">
        <v>608</v>
      </c>
      <c r="B180" s="40">
        <f>SUM(B5:I5)</f>
        <v>118</v>
      </c>
    </row>
    <row r="182" spans="1:12" x14ac:dyDescent="0.35">
      <c r="A182" s="40" t="s">
        <v>609</v>
      </c>
      <c r="B182" s="40">
        <f>SUM(B95:I95)</f>
        <v>500</v>
      </c>
    </row>
    <row r="183" spans="1:12" x14ac:dyDescent="0.35">
      <c r="A183" s="40" t="s">
        <v>610</v>
      </c>
      <c r="B183" s="40">
        <f>SUM(B96:I96)</f>
        <v>449</v>
      </c>
    </row>
  </sheetData>
  <mergeCells count="11">
    <mergeCell ref="A64:B64"/>
    <mergeCell ref="J1:J2"/>
    <mergeCell ref="K1:K2"/>
    <mergeCell ref="L1:L2"/>
    <mergeCell ref="A10:B10"/>
    <mergeCell ref="A22:B22"/>
    <mergeCell ref="A73:B73"/>
    <mergeCell ref="A94:B94"/>
    <mergeCell ref="A125:B125"/>
    <mergeCell ref="A143:B143"/>
    <mergeCell ref="A149:B149"/>
  </mergeCells>
  <dataValidations count="1">
    <dataValidation type="list" allowBlank="1" showInputMessage="1" showErrorMessage="1" sqref="B6:I7" xr:uid="{2D1407CC-C232-4FD4-B454-422E06B904DD}">
      <formula1>"N/A,1,.75,.5,.25,0"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1AA5-7C3F-4BC7-97F1-050F17E84668}">
  <dimension ref="A1:I183"/>
  <sheetViews>
    <sheetView workbookViewId="0">
      <pane xSplit="1" ySplit="2" topLeftCell="B3" activePane="bottomRight" state="frozen"/>
      <selection pane="topRight" activeCell="B1" sqref="B1"/>
      <selection pane="bottomLeft" activeCell="A2" sqref="A2"/>
      <selection pane="bottomRight"/>
    </sheetView>
  </sheetViews>
  <sheetFormatPr defaultColWidth="9.1796875" defaultRowHeight="17.5" x14ac:dyDescent="0.35"/>
  <cols>
    <col min="1" max="1" width="43.1796875" style="40" customWidth="1"/>
    <col min="2" max="6" width="42.81640625" style="40" customWidth="1"/>
    <col min="7" max="8" width="12.54296875" style="40" customWidth="1"/>
    <col min="9" max="9" width="11.81640625" style="45" customWidth="1"/>
    <col min="10" max="16384" width="9.1796875" style="40"/>
  </cols>
  <sheetData>
    <row r="1" spans="1:9" ht="35" x14ac:dyDescent="0.35">
      <c r="A1" s="40" t="s">
        <v>1145</v>
      </c>
      <c r="B1" s="40" t="s">
        <v>1146</v>
      </c>
      <c r="C1" s="40" t="s">
        <v>258</v>
      </c>
      <c r="D1" s="40" t="s">
        <v>1147</v>
      </c>
      <c r="E1" s="40" t="s">
        <v>1148</v>
      </c>
      <c r="F1" s="40" t="s">
        <v>1149</v>
      </c>
      <c r="G1" s="80" t="s">
        <v>197</v>
      </c>
      <c r="H1" s="81" t="s">
        <v>198</v>
      </c>
      <c r="I1" s="82" t="s">
        <v>498</v>
      </c>
    </row>
    <row r="2" spans="1:9" s="2" customFormat="1" ht="52.5" x14ac:dyDescent="0.35">
      <c r="A2" s="2" t="s">
        <v>1150</v>
      </c>
      <c r="B2" s="71" t="s">
        <v>1151</v>
      </c>
      <c r="C2" s="72" t="s">
        <v>1152</v>
      </c>
      <c r="D2" s="72" t="s">
        <v>1153</v>
      </c>
      <c r="E2" s="40" t="s">
        <v>1154</v>
      </c>
      <c r="F2" s="40" t="s">
        <v>1155</v>
      </c>
      <c r="G2" s="80"/>
      <c r="H2" s="81"/>
      <c r="I2" s="83"/>
    </row>
    <row r="3" spans="1:9" ht="27" customHeight="1" x14ac:dyDescent="0.4">
      <c r="A3" s="38" t="s">
        <v>773</v>
      </c>
      <c r="B3" s="5"/>
      <c r="C3" s="5"/>
      <c r="D3" s="5"/>
      <c r="E3" s="5"/>
      <c r="F3" s="5"/>
      <c r="G3" s="21"/>
      <c r="H3" s="38"/>
      <c r="I3" s="44"/>
    </row>
    <row r="4" spans="1:9" s="7" customFormat="1" ht="18" x14ac:dyDescent="0.35">
      <c r="A4" s="40" t="s">
        <v>0</v>
      </c>
      <c r="B4" s="40">
        <v>20</v>
      </c>
      <c r="C4" s="40">
        <v>12</v>
      </c>
      <c r="D4" s="40">
        <v>10</v>
      </c>
      <c r="E4" s="40">
        <v>10</v>
      </c>
      <c r="F4" s="40">
        <v>12</v>
      </c>
      <c r="G4" s="39"/>
      <c r="H4" s="40"/>
      <c r="I4" s="45"/>
    </row>
    <row r="5" spans="1:9" x14ac:dyDescent="0.35">
      <c r="A5" s="40" t="s">
        <v>896</v>
      </c>
      <c r="B5" s="40">
        <v>10</v>
      </c>
      <c r="C5" s="40">
        <v>7</v>
      </c>
      <c r="D5" s="40">
        <v>10</v>
      </c>
      <c r="E5" s="40">
        <v>5</v>
      </c>
      <c r="F5" s="40">
        <v>7</v>
      </c>
      <c r="G5" s="39"/>
    </row>
    <row r="6" spans="1:9" x14ac:dyDescent="0.35">
      <c r="A6" s="40" t="s">
        <v>412</v>
      </c>
      <c r="B6" s="40" t="s">
        <v>518</v>
      </c>
      <c r="C6" s="40" t="s">
        <v>518</v>
      </c>
      <c r="D6" s="40" t="s">
        <v>518</v>
      </c>
      <c r="E6" s="40" t="s">
        <v>518</v>
      </c>
      <c r="F6" s="40" t="s">
        <v>518</v>
      </c>
      <c r="G6" s="39"/>
    </row>
    <row r="7" spans="1:9" x14ac:dyDescent="0.35">
      <c r="A7" s="40" t="s">
        <v>413</v>
      </c>
      <c r="B7" s="40" t="s">
        <v>518</v>
      </c>
      <c r="C7" s="40" t="s">
        <v>518</v>
      </c>
      <c r="D7" s="40">
        <v>1</v>
      </c>
      <c r="E7" s="40" t="s">
        <v>518</v>
      </c>
      <c r="F7" s="40" t="s">
        <v>518</v>
      </c>
      <c r="G7" s="39"/>
    </row>
    <row r="8" spans="1:9" ht="75.75" customHeight="1" x14ac:dyDescent="0.35">
      <c r="A8" s="40" t="s">
        <v>1</v>
      </c>
      <c r="B8" s="40" t="s">
        <v>1156</v>
      </c>
      <c r="C8" s="40" t="s">
        <v>1157</v>
      </c>
      <c r="D8" s="40" t="s">
        <v>1158</v>
      </c>
      <c r="E8" s="40" t="s">
        <v>1157</v>
      </c>
      <c r="F8" s="40" t="s">
        <v>1157</v>
      </c>
      <c r="G8" s="39"/>
    </row>
    <row r="9" spans="1:9" ht="27" customHeight="1" x14ac:dyDescent="0.35">
      <c r="A9" s="40" t="s">
        <v>2</v>
      </c>
      <c r="B9" s="40">
        <f>IFERROR(((B5/B4)+IF(ISNUMBER(B6),B6,0)+IF(ISNUMBER(B7),B7,0))/COUNT(B5,B6,B7),"Incomplete Scoring")</f>
        <v>0.5</v>
      </c>
      <c r="C9" s="40">
        <f t="shared" ref="C9:F9" si="0">IFERROR(((C5/C4)+IF(ISNUMBER(C6),C6,0)+IF(ISNUMBER(C7),C7,0))/COUNT(C5,C6,C7),"Incomplete Scoring")</f>
        <v>0.58333333333333337</v>
      </c>
      <c r="D9" s="40">
        <f t="shared" si="0"/>
        <v>1</v>
      </c>
      <c r="E9" s="40">
        <f t="shared" si="0"/>
        <v>0.5</v>
      </c>
      <c r="F9" s="40">
        <f t="shared" si="0"/>
        <v>0.58333333333333337</v>
      </c>
      <c r="G9" s="39">
        <f>COUNTIF(B9:E9,1)</f>
        <v>1</v>
      </c>
      <c r="H9" s="40">
        <f>COUNTIF(B9:E9,0)</f>
        <v>0</v>
      </c>
      <c r="I9" s="45" t="s">
        <v>497</v>
      </c>
    </row>
    <row r="10" spans="1:9" ht="27" customHeight="1" x14ac:dyDescent="0.4">
      <c r="A10" s="78" t="s">
        <v>779</v>
      </c>
      <c r="B10" s="78"/>
      <c r="C10" s="38"/>
      <c r="D10" s="38"/>
      <c r="E10" s="38"/>
      <c r="F10" s="38"/>
      <c r="G10" s="21"/>
      <c r="H10" s="38"/>
      <c r="I10" s="44"/>
    </row>
    <row r="11" spans="1:9" ht="35" x14ac:dyDescent="0.35">
      <c r="A11" s="40" t="s">
        <v>3</v>
      </c>
      <c r="B11" s="40" t="s">
        <v>1159</v>
      </c>
      <c r="C11" s="40" t="s">
        <v>1159</v>
      </c>
      <c r="D11" s="40" t="s">
        <v>1159</v>
      </c>
      <c r="E11" s="40" t="s">
        <v>1159</v>
      </c>
      <c r="F11" s="40" t="s">
        <v>1159</v>
      </c>
      <c r="G11" s="39"/>
    </row>
    <row r="12" spans="1:9" ht="27" customHeight="1" x14ac:dyDescent="0.35">
      <c r="A12" s="40" t="s">
        <v>4</v>
      </c>
      <c r="B12" s="40" t="s">
        <v>518</v>
      </c>
      <c r="C12" s="40" t="s">
        <v>518</v>
      </c>
      <c r="D12" s="40" t="s">
        <v>518</v>
      </c>
      <c r="E12" s="40" t="s">
        <v>518</v>
      </c>
      <c r="F12" s="40" t="s">
        <v>518</v>
      </c>
      <c r="G12" s="39">
        <f>COUNTIF(B12:E12,1)</f>
        <v>0</v>
      </c>
      <c r="H12" s="40">
        <f>COUNTIF(B12:E12,0)</f>
        <v>0</v>
      </c>
      <c r="I12" s="46">
        <v>201</v>
      </c>
    </row>
    <row r="13" spans="1:9" ht="27" customHeight="1" x14ac:dyDescent="0.4">
      <c r="A13" s="38" t="s">
        <v>781</v>
      </c>
      <c r="B13" s="38"/>
      <c r="C13" s="38"/>
      <c r="D13" s="38"/>
      <c r="E13" s="38"/>
      <c r="F13" s="38"/>
      <c r="G13" s="21"/>
      <c r="H13" s="38"/>
      <c r="I13" s="44"/>
    </row>
    <row r="14" spans="1:9" x14ac:dyDescent="0.35">
      <c r="A14" s="40" t="s">
        <v>5</v>
      </c>
      <c r="B14" s="40" t="s">
        <v>910</v>
      </c>
      <c r="C14" s="40" t="s">
        <v>1160</v>
      </c>
      <c r="D14" s="40" t="s">
        <v>910</v>
      </c>
      <c r="E14" s="40" t="s">
        <v>910</v>
      </c>
      <c r="F14" s="40" t="s">
        <v>910</v>
      </c>
      <c r="G14" s="39"/>
    </row>
    <row r="15" spans="1:9" ht="27" customHeight="1" x14ac:dyDescent="0.35">
      <c r="A15" s="40" t="s">
        <v>6</v>
      </c>
      <c r="B15" s="40" t="s">
        <v>518</v>
      </c>
      <c r="C15" s="40">
        <v>0.5</v>
      </c>
      <c r="D15" s="40" t="s">
        <v>518</v>
      </c>
      <c r="E15" s="40" t="s">
        <v>518</v>
      </c>
      <c r="F15" s="40" t="s">
        <v>518</v>
      </c>
      <c r="G15" s="39">
        <f>COUNTIF(B15:E15,1)</f>
        <v>0</v>
      </c>
      <c r="H15" s="40">
        <f>COUNTIF(B15:E15,0)</f>
        <v>0</v>
      </c>
      <c r="I15" s="45" t="s">
        <v>526</v>
      </c>
    </row>
    <row r="16" spans="1:9" ht="27" customHeight="1" x14ac:dyDescent="0.4">
      <c r="A16" s="78" t="s">
        <v>784</v>
      </c>
      <c r="B16" s="78"/>
      <c r="C16" s="38"/>
      <c r="D16" s="38"/>
      <c r="E16" s="38"/>
      <c r="F16" s="38"/>
      <c r="G16" s="21"/>
      <c r="H16" s="38"/>
      <c r="I16" s="44"/>
    </row>
    <row r="17" spans="1:9" ht="70" x14ac:dyDescent="0.35">
      <c r="A17" s="40" t="s">
        <v>7</v>
      </c>
      <c r="B17" s="40" t="s">
        <v>910</v>
      </c>
      <c r="C17" s="40" t="s">
        <v>1161</v>
      </c>
      <c r="D17" s="40" t="s">
        <v>910</v>
      </c>
      <c r="E17" s="40" t="s">
        <v>910</v>
      </c>
      <c r="F17" s="40" t="s">
        <v>910</v>
      </c>
      <c r="G17" s="39"/>
    </row>
    <row r="18" spans="1:9" ht="27" customHeight="1" x14ac:dyDescent="0.35">
      <c r="A18" s="40" t="s">
        <v>8</v>
      </c>
      <c r="B18" s="40" t="s">
        <v>518</v>
      </c>
      <c r="C18" s="40">
        <v>0</v>
      </c>
      <c r="D18" s="40" t="s">
        <v>518</v>
      </c>
      <c r="E18" s="40" t="s">
        <v>1162</v>
      </c>
      <c r="F18" s="40" t="s">
        <v>1162</v>
      </c>
      <c r="G18" s="39">
        <f>COUNTIF(B18:E18,1)</f>
        <v>0</v>
      </c>
      <c r="H18" s="40">
        <f>COUNTIF(B18:E18,0)</f>
        <v>1</v>
      </c>
      <c r="I18" s="46">
        <v>201</v>
      </c>
    </row>
    <row r="19" spans="1:9" ht="27" customHeight="1" x14ac:dyDescent="0.4">
      <c r="A19" s="38" t="s">
        <v>786</v>
      </c>
      <c r="B19" s="38"/>
      <c r="C19" s="38"/>
      <c r="D19" s="38"/>
      <c r="E19" s="38"/>
      <c r="F19" s="38"/>
      <c r="G19" s="21"/>
      <c r="H19" s="38"/>
      <c r="I19" s="44"/>
    </row>
    <row r="20" spans="1:9" x14ac:dyDescent="0.35">
      <c r="A20" s="40" t="s">
        <v>9</v>
      </c>
      <c r="B20" s="40" t="s">
        <v>911</v>
      </c>
      <c r="C20" s="40" t="s">
        <v>911</v>
      </c>
      <c r="D20" s="40" t="s">
        <v>911</v>
      </c>
      <c r="E20" s="40" t="s">
        <v>911</v>
      </c>
      <c r="F20" s="40" t="s">
        <v>911</v>
      </c>
      <c r="G20" s="39"/>
    </row>
    <row r="21" spans="1:9" ht="27" customHeight="1" x14ac:dyDescent="0.35">
      <c r="A21" s="40" t="s">
        <v>10</v>
      </c>
      <c r="B21" s="40" t="s">
        <v>518</v>
      </c>
      <c r="C21" s="40" t="s">
        <v>518</v>
      </c>
      <c r="D21" s="40" t="s">
        <v>518</v>
      </c>
      <c r="E21" s="40" t="s">
        <v>518</v>
      </c>
      <c r="F21" s="40" t="s">
        <v>518</v>
      </c>
      <c r="G21" s="39">
        <f>COUNTIF(B21:E21,1)</f>
        <v>0</v>
      </c>
      <c r="H21" s="40">
        <f>COUNTIF(B21:E21,0)</f>
        <v>0</v>
      </c>
      <c r="I21" s="46">
        <v>202</v>
      </c>
    </row>
    <row r="22" spans="1:9" ht="27" customHeight="1" x14ac:dyDescent="0.4">
      <c r="A22" s="78" t="s">
        <v>787</v>
      </c>
      <c r="B22" s="78"/>
      <c r="C22" s="38"/>
      <c r="D22" s="38"/>
      <c r="E22" s="38"/>
      <c r="F22" s="38"/>
      <c r="G22" s="21"/>
      <c r="H22" s="38"/>
      <c r="I22" s="44"/>
    </row>
    <row r="23" spans="1:9" ht="70" x14ac:dyDescent="0.35">
      <c r="A23" s="40" t="s">
        <v>11</v>
      </c>
      <c r="B23" s="40" t="s">
        <v>910</v>
      </c>
      <c r="C23" s="40" t="s">
        <v>1163</v>
      </c>
      <c r="D23" s="40" t="s">
        <v>910</v>
      </c>
      <c r="E23" s="40" t="s">
        <v>910</v>
      </c>
      <c r="F23" s="40" t="s">
        <v>910</v>
      </c>
      <c r="G23" s="39"/>
    </row>
    <row r="24" spans="1:9" ht="27" customHeight="1" x14ac:dyDescent="0.35">
      <c r="A24" s="40" t="s">
        <v>12</v>
      </c>
      <c r="B24" s="40" t="s">
        <v>518</v>
      </c>
      <c r="C24" s="40">
        <v>0</v>
      </c>
      <c r="D24" s="40" t="s">
        <v>518</v>
      </c>
      <c r="E24" s="40" t="s">
        <v>518</v>
      </c>
      <c r="F24" s="40" t="s">
        <v>518</v>
      </c>
      <c r="G24" s="39">
        <f>COUNTIF(B24:E24,1)</f>
        <v>0</v>
      </c>
      <c r="H24" s="40">
        <f>COUNTIF(B24:E24,0)</f>
        <v>1</v>
      </c>
      <c r="I24" s="46">
        <v>202</v>
      </c>
    </row>
    <row r="25" spans="1:9" ht="27" customHeight="1" x14ac:dyDescent="0.4">
      <c r="A25" s="38" t="s">
        <v>182</v>
      </c>
      <c r="B25" s="38"/>
      <c r="C25" s="38"/>
      <c r="D25" s="38"/>
      <c r="E25" s="38"/>
      <c r="F25" s="38"/>
      <c r="G25" s="21"/>
      <c r="H25" s="38"/>
      <c r="I25" s="44"/>
    </row>
    <row r="26" spans="1:9" ht="87.5" x14ac:dyDescent="0.35">
      <c r="A26" s="40" t="s">
        <v>13</v>
      </c>
      <c r="B26" s="40" t="s">
        <v>1164</v>
      </c>
      <c r="C26" s="40" t="s">
        <v>1165</v>
      </c>
      <c r="D26" s="40" t="s">
        <v>1166</v>
      </c>
      <c r="E26" s="40" t="s">
        <v>1167</v>
      </c>
      <c r="F26" s="40" t="s">
        <v>1167</v>
      </c>
      <c r="G26" s="39"/>
    </row>
    <row r="27" spans="1:9" ht="27" customHeight="1" x14ac:dyDescent="0.35">
      <c r="A27" s="40" t="s">
        <v>14</v>
      </c>
      <c r="B27" s="40">
        <v>0.75</v>
      </c>
      <c r="C27" s="40">
        <v>0.75</v>
      </c>
      <c r="D27" s="40">
        <v>1</v>
      </c>
      <c r="E27" s="40">
        <v>0.75</v>
      </c>
      <c r="F27" s="40">
        <v>0.75</v>
      </c>
      <c r="G27" s="39">
        <f>COUNTIF(B27:E27,1)</f>
        <v>1</v>
      </c>
      <c r="H27" s="40">
        <f>COUNTIF(B27:E27,0)</f>
        <v>0</v>
      </c>
      <c r="I27" s="46">
        <v>202</v>
      </c>
    </row>
    <row r="28" spans="1:9" ht="27" customHeight="1" x14ac:dyDescent="0.4">
      <c r="A28" s="38" t="s">
        <v>183</v>
      </c>
      <c r="B28" s="38"/>
      <c r="C28" s="38"/>
      <c r="D28" s="38"/>
      <c r="E28" s="38"/>
      <c r="F28" s="38"/>
      <c r="G28" s="21"/>
      <c r="H28" s="38"/>
      <c r="I28" s="44"/>
    </row>
    <row r="29" spans="1:9" x14ac:dyDescent="0.35">
      <c r="A29" s="40" t="s">
        <v>15</v>
      </c>
      <c r="B29" s="40" t="s">
        <v>917</v>
      </c>
      <c r="C29" s="40" t="s">
        <v>917</v>
      </c>
      <c r="D29" s="40" t="s">
        <v>917</v>
      </c>
      <c r="E29" s="40" t="s">
        <v>917</v>
      </c>
      <c r="F29" s="40" t="s">
        <v>917</v>
      </c>
      <c r="G29" s="39"/>
    </row>
    <row r="30" spans="1:9" ht="27" customHeight="1" x14ac:dyDescent="0.35">
      <c r="A30" s="40" t="s">
        <v>16</v>
      </c>
      <c r="B30" s="40">
        <v>1</v>
      </c>
      <c r="C30" s="40">
        <v>1</v>
      </c>
      <c r="D30" s="40">
        <v>1</v>
      </c>
      <c r="E30" s="40">
        <v>1</v>
      </c>
      <c r="F30" s="40">
        <v>1</v>
      </c>
      <c r="G30" s="39">
        <f>COUNTIF(B30:E30,1)</f>
        <v>4</v>
      </c>
      <c r="H30" s="40">
        <f>COUNTIF(B30:E30,0)</f>
        <v>0</v>
      </c>
      <c r="I30" s="46">
        <v>201</v>
      </c>
    </row>
    <row r="31" spans="1:9" ht="27" customHeight="1" x14ac:dyDescent="0.4">
      <c r="A31" s="38" t="s">
        <v>184</v>
      </c>
      <c r="B31" s="38"/>
      <c r="C31" s="38"/>
      <c r="D31" s="38"/>
      <c r="E31" s="38"/>
      <c r="F31" s="38"/>
      <c r="G31" s="21"/>
      <c r="H31" s="38"/>
      <c r="I31" s="44"/>
    </row>
    <row r="32" spans="1:9" ht="52.5" x14ac:dyDescent="0.35">
      <c r="A32" s="40" t="s">
        <v>17</v>
      </c>
      <c r="B32" s="40" t="s">
        <v>919</v>
      </c>
      <c r="C32" s="40" t="s">
        <v>919</v>
      </c>
      <c r="D32" s="40" t="s">
        <v>1168</v>
      </c>
      <c r="E32" s="40" t="s">
        <v>1169</v>
      </c>
      <c r="F32" s="40" t="s">
        <v>1170</v>
      </c>
      <c r="G32" s="39"/>
    </row>
    <row r="33" spans="1:9" ht="27" customHeight="1" x14ac:dyDescent="0.35">
      <c r="A33" s="40" t="s">
        <v>18</v>
      </c>
      <c r="B33" s="40" t="s">
        <v>518</v>
      </c>
      <c r="C33" s="40" t="s">
        <v>518</v>
      </c>
      <c r="D33" s="40">
        <v>1</v>
      </c>
      <c r="E33" s="40">
        <v>1</v>
      </c>
      <c r="F33" s="40">
        <v>1</v>
      </c>
      <c r="G33" s="39">
        <f>COUNTIF(B33:E33,1)</f>
        <v>2</v>
      </c>
      <c r="H33" s="40">
        <f>COUNTIF(B33:E33,0)</f>
        <v>0</v>
      </c>
      <c r="I33" s="46">
        <v>201</v>
      </c>
    </row>
    <row r="34" spans="1:9" ht="27" customHeight="1" x14ac:dyDescent="0.4">
      <c r="A34" s="38" t="s">
        <v>113</v>
      </c>
      <c r="B34" s="38"/>
      <c r="C34" s="38"/>
      <c r="D34" s="38"/>
      <c r="E34" s="38"/>
      <c r="F34" s="38"/>
      <c r="G34" s="21"/>
      <c r="H34" s="38"/>
      <c r="I34" s="44"/>
    </row>
    <row r="35" spans="1:9" ht="35" x14ac:dyDescent="0.35">
      <c r="A35" s="40" t="s">
        <v>145</v>
      </c>
      <c r="B35" s="40" t="s">
        <v>1171</v>
      </c>
      <c r="C35" s="40" t="s">
        <v>1171</v>
      </c>
      <c r="D35" s="40" t="s">
        <v>1171</v>
      </c>
      <c r="E35" s="40" t="s">
        <v>1171</v>
      </c>
      <c r="F35" s="40" t="s">
        <v>1171</v>
      </c>
      <c r="G35" s="39"/>
    </row>
    <row r="36" spans="1:9" ht="27" customHeight="1" x14ac:dyDescent="0.35">
      <c r="A36" s="40" t="s">
        <v>146</v>
      </c>
      <c r="B36" s="40">
        <v>1</v>
      </c>
      <c r="C36" s="40">
        <v>1</v>
      </c>
      <c r="D36" s="40">
        <v>1</v>
      </c>
      <c r="E36" s="40">
        <v>1</v>
      </c>
      <c r="F36" s="40">
        <v>1</v>
      </c>
      <c r="G36" s="39">
        <f>COUNTIF(B36:E36,1)</f>
        <v>4</v>
      </c>
      <c r="H36" s="40">
        <f>COUNTIF(B36:E36,0)</f>
        <v>0</v>
      </c>
      <c r="I36" s="46">
        <v>212</v>
      </c>
    </row>
    <row r="37" spans="1:9" ht="27" customHeight="1" x14ac:dyDescent="0.4">
      <c r="A37" s="38" t="s">
        <v>125</v>
      </c>
      <c r="B37" s="38"/>
      <c r="C37" s="38"/>
      <c r="D37" s="38"/>
      <c r="E37" s="38"/>
      <c r="F37" s="38"/>
      <c r="G37" s="21"/>
      <c r="H37" s="38"/>
      <c r="I37" s="44"/>
    </row>
    <row r="38" spans="1:9" ht="35" x14ac:dyDescent="0.35">
      <c r="A38" s="40" t="s">
        <v>147</v>
      </c>
      <c r="B38" s="40" t="s">
        <v>927</v>
      </c>
      <c r="C38" s="40" t="s">
        <v>927</v>
      </c>
      <c r="D38" s="40" t="s">
        <v>796</v>
      </c>
      <c r="E38" s="40" t="s">
        <v>927</v>
      </c>
      <c r="F38" s="40" t="s">
        <v>927</v>
      </c>
      <c r="G38" s="39"/>
    </row>
    <row r="39" spans="1:9" ht="27" customHeight="1" x14ac:dyDescent="0.35">
      <c r="A39" s="40" t="s">
        <v>148</v>
      </c>
      <c r="B39" s="40" t="s">
        <v>518</v>
      </c>
      <c r="C39" s="40" t="s">
        <v>518</v>
      </c>
      <c r="D39" s="40">
        <v>0</v>
      </c>
      <c r="E39" s="40" t="s">
        <v>518</v>
      </c>
      <c r="F39" s="40" t="s">
        <v>518</v>
      </c>
      <c r="G39" s="39">
        <f>COUNTIF(B39:E39,1)</f>
        <v>0</v>
      </c>
      <c r="H39" s="40">
        <f>COUNTIF(B39:E39,0)</f>
        <v>1</v>
      </c>
      <c r="I39" s="46">
        <v>212</v>
      </c>
    </row>
    <row r="40" spans="1:9" ht="27" customHeight="1" x14ac:dyDescent="0.4">
      <c r="A40" s="38" t="s">
        <v>185</v>
      </c>
      <c r="B40" s="38"/>
      <c r="C40" s="38"/>
      <c r="D40" s="38"/>
      <c r="E40" s="38"/>
      <c r="F40" s="38"/>
      <c r="G40" s="21"/>
      <c r="H40" s="38"/>
      <c r="I40" s="44"/>
    </row>
    <row r="41" spans="1:9" ht="52.5" x14ac:dyDescent="0.35">
      <c r="A41" s="40" t="s">
        <v>19</v>
      </c>
      <c r="B41" s="40" t="s">
        <v>1172</v>
      </c>
      <c r="C41" s="40" t="s">
        <v>537</v>
      </c>
      <c r="D41" s="40" t="s">
        <v>1173</v>
      </c>
      <c r="E41" s="40" t="s">
        <v>537</v>
      </c>
      <c r="F41" s="40" t="s">
        <v>537</v>
      </c>
      <c r="G41" s="39"/>
    </row>
    <row r="42" spans="1:9" ht="27" customHeight="1" x14ac:dyDescent="0.35">
      <c r="A42" s="40" t="s">
        <v>20</v>
      </c>
      <c r="B42" s="40">
        <v>0.75</v>
      </c>
      <c r="C42" s="40">
        <v>1</v>
      </c>
      <c r="D42" s="40">
        <v>1</v>
      </c>
      <c r="E42" s="40">
        <v>1</v>
      </c>
      <c r="F42" s="40">
        <v>1</v>
      </c>
      <c r="G42" s="39">
        <f>COUNTIF(B42:E42,1)</f>
        <v>3</v>
      </c>
      <c r="H42" s="40">
        <f>COUNTIF(B42:E42,0)</f>
        <v>0</v>
      </c>
      <c r="I42" s="46">
        <v>201</v>
      </c>
    </row>
    <row r="43" spans="1:9" ht="27" customHeight="1" x14ac:dyDescent="0.4">
      <c r="A43" s="38" t="s">
        <v>186</v>
      </c>
      <c r="B43" s="38"/>
      <c r="C43" s="38"/>
      <c r="D43" s="38"/>
      <c r="E43" s="38"/>
      <c r="F43" s="38"/>
      <c r="G43" s="21"/>
      <c r="H43" s="38"/>
      <c r="I43" s="44"/>
    </row>
    <row r="44" spans="1:9" ht="35" x14ac:dyDescent="0.35">
      <c r="A44" s="40" t="s">
        <v>21</v>
      </c>
      <c r="B44" s="40" t="s">
        <v>931</v>
      </c>
      <c r="C44" s="40" t="s">
        <v>931</v>
      </c>
      <c r="D44" s="40" t="s">
        <v>931</v>
      </c>
      <c r="E44" s="40" t="s">
        <v>931</v>
      </c>
      <c r="F44" s="40" t="s">
        <v>931</v>
      </c>
      <c r="G44" s="39"/>
    </row>
    <row r="45" spans="1:9" ht="27" customHeight="1" x14ac:dyDescent="0.35">
      <c r="A45" s="40" t="s">
        <v>22</v>
      </c>
      <c r="B45" s="40" t="s">
        <v>518</v>
      </c>
      <c r="C45" s="40" t="s">
        <v>518</v>
      </c>
      <c r="D45" s="40" t="s">
        <v>518</v>
      </c>
      <c r="E45" s="40" t="s">
        <v>518</v>
      </c>
      <c r="F45" s="40" t="s">
        <v>518</v>
      </c>
      <c r="G45" s="39">
        <f>COUNTIF(B45:E45,1)</f>
        <v>0</v>
      </c>
      <c r="H45" s="40">
        <f>COUNTIF(B45:E45,0)</f>
        <v>0</v>
      </c>
      <c r="I45" s="46">
        <v>201</v>
      </c>
    </row>
    <row r="46" spans="1:9" ht="27" customHeight="1" x14ac:dyDescent="0.4">
      <c r="A46" s="38" t="s">
        <v>187</v>
      </c>
      <c r="B46" s="38"/>
      <c r="C46" s="38"/>
      <c r="D46" s="38"/>
      <c r="E46" s="38"/>
      <c r="F46" s="38"/>
      <c r="G46" s="21"/>
      <c r="H46" s="38"/>
      <c r="I46" s="44"/>
    </row>
    <row r="47" spans="1:9" x14ac:dyDescent="0.35">
      <c r="A47" s="40" t="s">
        <v>23</v>
      </c>
      <c r="B47" s="40" t="s">
        <v>1174</v>
      </c>
      <c r="C47" s="40" t="s">
        <v>1175</v>
      </c>
      <c r="D47" s="40" t="s">
        <v>1175</v>
      </c>
      <c r="E47" s="40" t="s">
        <v>1175</v>
      </c>
      <c r="F47" s="40" t="s">
        <v>1175</v>
      </c>
      <c r="G47" s="39"/>
    </row>
    <row r="48" spans="1:9" ht="27" customHeight="1" x14ac:dyDescent="0.35">
      <c r="A48" s="40" t="s">
        <v>24</v>
      </c>
      <c r="B48" s="40">
        <v>0.5</v>
      </c>
      <c r="C48" s="40">
        <v>1</v>
      </c>
      <c r="D48" s="40">
        <v>1</v>
      </c>
      <c r="E48" s="40">
        <v>1</v>
      </c>
      <c r="F48" s="40">
        <v>1</v>
      </c>
      <c r="G48" s="39">
        <f>COUNTIF(B48:E48,1)</f>
        <v>3</v>
      </c>
      <c r="H48" s="40">
        <f>COUNTIF(B48:E48,0)</f>
        <v>0</v>
      </c>
      <c r="I48" s="46">
        <v>202</v>
      </c>
    </row>
    <row r="49" spans="1:9" ht="27" customHeight="1" x14ac:dyDescent="0.4">
      <c r="A49" s="38" t="s">
        <v>188</v>
      </c>
      <c r="B49" s="38"/>
      <c r="C49" s="38"/>
      <c r="D49" s="38"/>
      <c r="E49" s="38"/>
      <c r="F49" s="38"/>
      <c r="G49" s="21"/>
      <c r="H49" s="38"/>
      <c r="I49" s="44"/>
    </row>
    <row r="50" spans="1:9" ht="132.75" customHeight="1" x14ac:dyDescent="0.35">
      <c r="A50" s="40" t="s">
        <v>25</v>
      </c>
      <c r="B50" s="40" t="s">
        <v>1176</v>
      </c>
      <c r="C50" s="40" t="s">
        <v>1177</v>
      </c>
      <c r="D50" s="40" t="s">
        <v>1177</v>
      </c>
      <c r="E50" s="40" t="s">
        <v>1177</v>
      </c>
      <c r="F50" s="40" t="s">
        <v>1177</v>
      </c>
      <c r="G50" s="39"/>
    </row>
    <row r="51" spans="1:9" ht="27" customHeight="1" x14ac:dyDescent="0.35">
      <c r="A51" s="40" t="s">
        <v>26</v>
      </c>
      <c r="B51" s="40">
        <v>0</v>
      </c>
      <c r="C51" s="40">
        <v>0</v>
      </c>
      <c r="D51" s="40">
        <v>0</v>
      </c>
      <c r="E51" s="40">
        <v>0</v>
      </c>
      <c r="F51" s="40">
        <v>0</v>
      </c>
      <c r="G51" s="39">
        <f>COUNTIF(B51:E51,1)</f>
        <v>0</v>
      </c>
      <c r="H51" s="40">
        <f>COUNTIF(B51:E51,0)</f>
        <v>4</v>
      </c>
      <c r="I51" s="46">
        <v>202</v>
      </c>
    </row>
    <row r="52" spans="1:9" ht="27" customHeight="1" x14ac:dyDescent="0.4">
      <c r="A52" s="38" t="s">
        <v>189</v>
      </c>
      <c r="B52" s="38"/>
      <c r="C52" s="38"/>
      <c r="D52" s="38"/>
      <c r="E52" s="38"/>
      <c r="F52" s="38"/>
      <c r="G52" s="21"/>
      <c r="H52" s="38"/>
      <c r="I52" s="44"/>
    </row>
    <row r="53" spans="1:9" ht="105" x14ac:dyDescent="0.35">
      <c r="A53" s="40" t="s">
        <v>27</v>
      </c>
      <c r="B53" s="40" t="s">
        <v>1178</v>
      </c>
      <c r="C53" s="40" t="s">
        <v>1179</v>
      </c>
      <c r="D53" s="40" t="s">
        <v>1180</v>
      </c>
      <c r="E53" s="40" t="s">
        <v>1179</v>
      </c>
      <c r="F53" s="40" t="s">
        <v>1180</v>
      </c>
      <c r="G53" s="39"/>
    </row>
    <row r="54" spans="1:9" x14ac:dyDescent="0.35">
      <c r="A54" s="40" t="s">
        <v>28</v>
      </c>
      <c r="B54" s="40">
        <v>0.5</v>
      </c>
      <c r="C54" s="40">
        <v>1</v>
      </c>
      <c r="D54" s="40">
        <v>0</v>
      </c>
      <c r="E54" s="40">
        <v>1</v>
      </c>
      <c r="F54" s="40">
        <v>0</v>
      </c>
      <c r="G54" s="39">
        <f>COUNTIF(B54:E54,1)</f>
        <v>2</v>
      </c>
      <c r="H54" s="40">
        <f>COUNTIF(B54:E54,0)</f>
        <v>1</v>
      </c>
      <c r="I54" s="46">
        <v>202</v>
      </c>
    </row>
    <row r="55" spans="1:9" ht="27" customHeight="1" x14ac:dyDescent="0.4">
      <c r="A55" s="38" t="s">
        <v>128</v>
      </c>
      <c r="B55" s="38"/>
      <c r="C55" s="38"/>
      <c r="D55" s="38"/>
      <c r="E55" s="38"/>
      <c r="F55" s="38"/>
      <c r="G55" s="21"/>
      <c r="H55" s="38"/>
      <c r="I55" s="44"/>
    </row>
    <row r="56" spans="1:9" x14ac:dyDescent="0.35">
      <c r="A56" s="40" t="s">
        <v>149</v>
      </c>
      <c r="B56" s="40" t="s">
        <v>1181</v>
      </c>
      <c r="C56" s="40" t="s">
        <v>1181</v>
      </c>
      <c r="D56" s="40" t="s">
        <v>1181</v>
      </c>
      <c r="E56" s="40" t="s">
        <v>1181</v>
      </c>
      <c r="F56" s="40" t="s">
        <v>1181</v>
      </c>
      <c r="G56" s="39"/>
    </row>
    <row r="57" spans="1:9" ht="27" customHeight="1" x14ac:dyDescent="0.35">
      <c r="A57" s="40" t="s">
        <v>150</v>
      </c>
      <c r="B57" s="40">
        <v>1</v>
      </c>
      <c r="C57" s="40">
        <v>1</v>
      </c>
      <c r="D57" s="40">
        <v>1</v>
      </c>
      <c r="E57" s="40">
        <v>1</v>
      </c>
      <c r="F57" s="40">
        <v>1</v>
      </c>
      <c r="G57" s="39">
        <f>COUNTIF(B57:E57,1)</f>
        <v>4</v>
      </c>
      <c r="H57" s="40">
        <f>COUNTIF(B57:E57,0)</f>
        <v>0</v>
      </c>
      <c r="I57" s="46">
        <v>212</v>
      </c>
    </row>
    <row r="58" spans="1:9" ht="27" customHeight="1" x14ac:dyDescent="0.4">
      <c r="A58" s="38" t="s">
        <v>190</v>
      </c>
      <c r="B58" s="38"/>
      <c r="C58" s="38"/>
      <c r="D58" s="38"/>
      <c r="E58" s="38"/>
      <c r="F58" s="38"/>
      <c r="G58" s="21"/>
      <c r="H58" s="38"/>
      <c r="I58" s="44"/>
    </row>
    <row r="59" spans="1:9" ht="52.5" x14ac:dyDescent="0.35">
      <c r="A59" s="40" t="s">
        <v>151</v>
      </c>
      <c r="B59" s="40" t="s">
        <v>1182</v>
      </c>
      <c r="C59" s="40" t="s">
        <v>1182</v>
      </c>
      <c r="D59" s="40" t="s">
        <v>1183</v>
      </c>
      <c r="E59" s="40" t="s">
        <v>1182</v>
      </c>
      <c r="F59" s="40" t="s">
        <v>1182</v>
      </c>
      <c r="G59" s="39"/>
    </row>
    <row r="60" spans="1:9" ht="27" customHeight="1" x14ac:dyDescent="0.35">
      <c r="A60" s="40" t="s">
        <v>152</v>
      </c>
      <c r="B60" s="40">
        <v>0.5</v>
      </c>
      <c r="C60" s="40">
        <v>0.5</v>
      </c>
      <c r="D60" s="40">
        <v>0.5</v>
      </c>
      <c r="E60" s="40">
        <v>0.5</v>
      </c>
      <c r="F60" s="40">
        <v>0.5</v>
      </c>
      <c r="G60" s="39">
        <f>COUNTIF(B60:E60,1)</f>
        <v>0</v>
      </c>
      <c r="H60" s="40">
        <f>COUNTIF(B60:E60,0)</f>
        <v>0</v>
      </c>
      <c r="I60" s="46">
        <v>212</v>
      </c>
    </row>
    <row r="61" spans="1:9" ht="27" customHeight="1" x14ac:dyDescent="0.4">
      <c r="A61" s="38" t="s">
        <v>130</v>
      </c>
      <c r="B61" s="38"/>
      <c r="C61" s="38"/>
      <c r="D61" s="38"/>
      <c r="E61" s="38"/>
      <c r="F61" s="38"/>
      <c r="G61" s="21"/>
      <c r="H61" s="38"/>
      <c r="I61" s="44"/>
    </row>
    <row r="62" spans="1:9" ht="35" x14ac:dyDescent="0.35">
      <c r="A62" s="40" t="s">
        <v>153</v>
      </c>
      <c r="B62" s="40" t="s">
        <v>954</v>
      </c>
      <c r="C62" s="40" t="s">
        <v>954</v>
      </c>
      <c r="D62" s="40" t="s">
        <v>954</v>
      </c>
      <c r="E62" s="40" t="s">
        <v>954</v>
      </c>
      <c r="F62" s="40" t="s">
        <v>954</v>
      </c>
      <c r="G62" s="39"/>
    </row>
    <row r="63" spans="1:9" ht="27" customHeight="1" x14ac:dyDescent="0.35">
      <c r="A63" s="40" t="s">
        <v>154</v>
      </c>
      <c r="B63" s="40">
        <v>1</v>
      </c>
      <c r="C63" s="40">
        <v>1</v>
      </c>
      <c r="D63" s="40">
        <v>1</v>
      </c>
      <c r="E63" s="40">
        <v>1</v>
      </c>
      <c r="F63" s="40">
        <v>1</v>
      </c>
      <c r="G63" s="39">
        <f>COUNTIF(B63:E63,1)</f>
        <v>4</v>
      </c>
      <c r="H63" s="40">
        <f>COUNTIF(B63:E63,0)</f>
        <v>0</v>
      </c>
      <c r="I63" s="46">
        <v>212</v>
      </c>
    </row>
    <row r="64" spans="1:9" ht="27" customHeight="1" x14ac:dyDescent="0.4">
      <c r="A64" s="78" t="s">
        <v>810</v>
      </c>
      <c r="B64" s="78"/>
      <c r="C64" s="38"/>
      <c r="D64" s="38"/>
      <c r="E64" s="38"/>
      <c r="F64" s="38"/>
      <c r="G64" s="21"/>
      <c r="H64" s="38"/>
      <c r="I64" s="44"/>
    </row>
    <row r="65" spans="1:9" ht="92.25" customHeight="1" x14ac:dyDescent="0.35">
      <c r="A65" s="40" t="s">
        <v>155</v>
      </c>
      <c r="B65" s="40" t="s">
        <v>959</v>
      </c>
      <c r="C65" s="40" t="s">
        <v>959</v>
      </c>
      <c r="D65" s="40" t="s">
        <v>959</v>
      </c>
      <c r="E65" s="40" t="s">
        <v>959</v>
      </c>
      <c r="F65" s="40" t="s">
        <v>959</v>
      </c>
      <c r="G65" s="39"/>
    </row>
    <row r="66" spans="1:9" ht="27" customHeight="1" x14ac:dyDescent="0.35">
      <c r="A66" s="40" t="s">
        <v>156</v>
      </c>
      <c r="B66" s="40" t="s">
        <v>518</v>
      </c>
      <c r="C66" s="40" t="s">
        <v>518</v>
      </c>
      <c r="D66" s="40" t="s">
        <v>518</v>
      </c>
      <c r="E66" s="40" t="s">
        <v>518</v>
      </c>
      <c r="F66" s="40" t="s">
        <v>518</v>
      </c>
      <c r="G66" s="39">
        <f>COUNTIF(B66:E66,1)</f>
        <v>0</v>
      </c>
      <c r="H66" s="40">
        <f>COUNTIF(B66:E66,0)</f>
        <v>0</v>
      </c>
      <c r="I66" s="46">
        <v>212</v>
      </c>
    </row>
    <row r="67" spans="1:9" ht="27" customHeight="1" x14ac:dyDescent="0.4">
      <c r="A67" s="38" t="s">
        <v>169</v>
      </c>
      <c r="B67" s="38"/>
      <c r="C67" s="38"/>
      <c r="D67" s="38"/>
      <c r="E67" s="38"/>
      <c r="F67" s="38"/>
      <c r="G67" s="21"/>
      <c r="H67" s="38"/>
      <c r="I67" s="44"/>
    </row>
    <row r="68" spans="1:9" ht="35" x14ac:dyDescent="0.35">
      <c r="A68" s="40" t="s">
        <v>29</v>
      </c>
      <c r="B68" s="40" t="s">
        <v>965</v>
      </c>
      <c r="C68" s="40" t="s">
        <v>965</v>
      </c>
      <c r="D68" s="40" t="s">
        <v>1184</v>
      </c>
      <c r="E68" s="40" t="s">
        <v>965</v>
      </c>
      <c r="F68" s="40" t="s">
        <v>965</v>
      </c>
      <c r="G68" s="39"/>
    </row>
    <row r="69" spans="1:9" ht="27" customHeight="1" x14ac:dyDescent="0.35">
      <c r="A69" s="40" t="s">
        <v>30</v>
      </c>
      <c r="B69" s="40">
        <v>1</v>
      </c>
      <c r="C69" s="40">
        <v>1</v>
      </c>
      <c r="D69" s="40">
        <v>0.5</v>
      </c>
      <c r="E69" s="40">
        <v>1</v>
      </c>
      <c r="F69" s="40">
        <v>1</v>
      </c>
      <c r="G69" s="39">
        <f>COUNTIF(B69:E69,1)</f>
        <v>3</v>
      </c>
      <c r="H69" s="40">
        <f>COUNTIF(B69:E69,0)</f>
        <v>0</v>
      </c>
      <c r="I69" s="46">
        <v>201</v>
      </c>
    </row>
    <row r="70" spans="1:9" ht="27" customHeight="1" x14ac:dyDescent="0.4">
      <c r="A70" s="38" t="s">
        <v>191</v>
      </c>
      <c r="B70" s="38"/>
      <c r="C70" s="38"/>
      <c r="D70" s="38"/>
      <c r="E70" s="38"/>
      <c r="F70" s="38"/>
      <c r="G70" s="21"/>
      <c r="H70" s="38"/>
      <c r="I70" s="44"/>
    </row>
    <row r="71" spans="1:9" x14ac:dyDescent="0.35">
      <c r="A71" s="40" t="s">
        <v>31</v>
      </c>
      <c r="B71" s="40" t="s">
        <v>553</v>
      </c>
      <c r="C71" s="40" t="s">
        <v>553</v>
      </c>
      <c r="D71" s="40" t="s">
        <v>553</v>
      </c>
      <c r="E71" s="40" t="s">
        <v>553</v>
      </c>
      <c r="F71" s="40" t="s">
        <v>553</v>
      </c>
      <c r="G71" s="39"/>
    </row>
    <row r="72" spans="1:9" ht="27" customHeight="1" x14ac:dyDescent="0.35">
      <c r="A72" s="40" t="s">
        <v>32</v>
      </c>
      <c r="B72" s="40">
        <v>1</v>
      </c>
      <c r="C72" s="40">
        <v>1</v>
      </c>
      <c r="D72" s="40">
        <v>1</v>
      </c>
      <c r="E72" s="40">
        <v>1</v>
      </c>
      <c r="F72" s="40">
        <v>1</v>
      </c>
      <c r="G72" s="39">
        <f>COUNTIF(B72:E72,1)</f>
        <v>4</v>
      </c>
      <c r="H72" s="40">
        <f>COUNTIF(B72:E72,0)</f>
        <v>0</v>
      </c>
      <c r="I72" s="46">
        <v>201</v>
      </c>
    </row>
    <row r="73" spans="1:9" ht="27" customHeight="1" x14ac:dyDescent="0.4">
      <c r="A73" s="78" t="s">
        <v>135</v>
      </c>
      <c r="B73" s="78"/>
      <c r="C73" s="38"/>
      <c r="D73" s="38"/>
      <c r="E73" s="38"/>
      <c r="F73" s="38"/>
      <c r="G73" s="21"/>
      <c r="H73" s="38"/>
      <c r="I73" s="44"/>
    </row>
    <row r="74" spans="1:9" ht="52.5" x14ac:dyDescent="0.35">
      <c r="A74" s="40" t="s">
        <v>157</v>
      </c>
      <c r="B74" s="40" t="s">
        <v>971</v>
      </c>
      <c r="C74" s="40" t="s">
        <v>1185</v>
      </c>
      <c r="D74" s="40" t="s">
        <v>971</v>
      </c>
      <c r="E74" s="40" t="s">
        <v>971</v>
      </c>
      <c r="F74" s="40" t="s">
        <v>971</v>
      </c>
      <c r="G74" s="39"/>
    </row>
    <row r="75" spans="1:9" ht="27" customHeight="1" x14ac:dyDescent="0.35">
      <c r="A75" s="40" t="s">
        <v>158</v>
      </c>
      <c r="B75" s="40" t="s">
        <v>518</v>
      </c>
      <c r="C75" s="40">
        <v>1</v>
      </c>
      <c r="D75" s="40" t="s">
        <v>518</v>
      </c>
      <c r="E75" s="40" t="s">
        <v>518</v>
      </c>
      <c r="F75" s="40" t="s">
        <v>518</v>
      </c>
      <c r="G75" s="39">
        <f>COUNTIF(B75:E75,1)</f>
        <v>1</v>
      </c>
      <c r="H75" s="40">
        <f>COUNTIF(B75:E75,0)</f>
        <v>0</v>
      </c>
      <c r="I75" s="46">
        <v>211</v>
      </c>
    </row>
    <row r="76" spans="1:9" ht="27" customHeight="1" x14ac:dyDescent="0.4">
      <c r="A76" s="38" t="s">
        <v>192</v>
      </c>
      <c r="B76" s="38"/>
      <c r="C76" s="38"/>
      <c r="D76" s="38"/>
      <c r="E76" s="38"/>
      <c r="F76" s="38"/>
      <c r="G76" s="21"/>
      <c r="H76" s="38"/>
      <c r="I76" s="44"/>
    </row>
    <row r="77" spans="1:9" ht="35" x14ac:dyDescent="0.35">
      <c r="A77" s="40" t="s">
        <v>33</v>
      </c>
      <c r="B77" s="40" t="s">
        <v>1186</v>
      </c>
      <c r="C77" s="40" t="s">
        <v>1186</v>
      </c>
      <c r="D77" s="40" t="s">
        <v>1186</v>
      </c>
      <c r="E77" s="40" t="s">
        <v>1186</v>
      </c>
      <c r="F77" s="40" t="s">
        <v>1186</v>
      </c>
      <c r="G77" s="39"/>
    </row>
    <row r="78" spans="1:9" ht="27" customHeight="1" x14ac:dyDescent="0.35">
      <c r="A78" s="40" t="s">
        <v>34</v>
      </c>
      <c r="B78" s="40" t="s">
        <v>518</v>
      </c>
      <c r="C78" s="40" t="s">
        <v>518</v>
      </c>
      <c r="D78" s="40" t="s">
        <v>518</v>
      </c>
      <c r="E78" s="40" t="s">
        <v>518</v>
      </c>
      <c r="F78" s="40" t="s">
        <v>518</v>
      </c>
      <c r="G78" s="39">
        <f>COUNTIF(B78:E78,1)</f>
        <v>0</v>
      </c>
      <c r="H78" s="40">
        <f>COUNTIF(B78:E78,0)</f>
        <v>0</v>
      </c>
      <c r="I78" s="46">
        <v>201</v>
      </c>
    </row>
    <row r="79" spans="1:9" ht="27" customHeight="1" x14ac:dyDescent="0.4">
      <c r="A79" s="38" t="s">
        <v>816</v>
      </c>
      <c r="B79" s="38"/>
      <c r="C79" s="38"/>
      <c r="D79" s="38"/>
      <c r="E79" s="38"/>
      <c r="F79" s="38"/>
      <c r="G79" s="21"/>
      <c r="H79" s="38"/>
      <c r="I79" s="44"/>
    </row>
    <row r="80" spans="1:9" ht="52.5" x14ac:dyDescent="0.35">
      <c r="A80" s="40" t="s">
        <v>35</v>
      </c>
      <c r="B80" s="40" t="s">
        <v>1187</v>
      </c>
      <c r="C80" s="40" t="s">
        <v>614</v>
      </c>
      <c r="D80" s="40" t="s">
        <v>1187</v>
      </c>
      <c r="E80" s="40" t="s">
        <v>614</v>
      </c>
      <c r="F80" s="40" t="s">
        <v>1187</v>
      </c>
      <c r="G80" s="39"/>
    </row>
    <row r="81" spans="1:9" ht="27" customHeight="1" x14ac:dyDescent="0.35">
      <c r="A81" s="40" t="s">
        <v>36</v>
      </c>
      <c r="B81" s="40">
        <v>0</v>
      </c>
      <c r="C81" s="40" t="s">
        <v>518</v>
      </c>
      <c r="D81" s="40">
        <v>0</v>
      </c>
      <c r="E81" s="40" t="s">
        <v>518</v>
      </c>
      <c r="F81" s="40">
        <v>0</v>
      </c>
      <c r="G81" s="39">
        <f>COUNTIF(B81:E81,1)</f>
        <v>0</v>
      </c>
      <c r="H81" s="40">
        <f>COUNTIF(B81:E81,0)</f>
        <v>2</v>
      </c>
      <c r="I81" s="46">
        <v>201</v>
      </c>
    </row>
    <row r="82" spans="1:9" ht="27" customHeight="1" x14ac:dyDescent="0.4">
      <c r="A82" s="38" t="s">
        <v>818</v>
      </c>
      <c r="B82" s="38"/>
      <c r="C82" s="38"/>
      <c r="D82" s="38"/>
      <c r="E82" s="38"/>
      <c r="F82" s="38"/>
      <c r="G82" s="21"/>
      <c r="H82" s="38"/>
      <c r="I82" s="44"/>
    </row>
    <row r="83" spans="1:9" ht="18.75" customHeight="1" x14ac:dyDescent="0.35">
      <c r="A83" s="40" t="s">
        <v>37</v>
      </c>
      <c r="B83" s="40" t="s">
        <v>1188</v>
      </c>
      <c r="C83" s="40" t="s">
        <v>973</v>
      </c>
      <c r="D83" s="40" t="s">
        <v>1188</v>
      </c>
      <c r="E83" s="40" t="s">
        <v>973</v>
      </c>
      <c r="F83" s="40" t="s">
        <v>1188</v>
      </c>
      <c r="G83" s="39"/>
    </row>
    <row r="84" spans="1:9" ht="27" customHeight="1" x14ac:dyDescent="0.35">
      <c r="A84" s="40" t="s">
        <v>38</v>
      </c>
      <c r="B84" s="40">
        <v>1</v>
      </c>
      <c r="C84" s="40" t="s">
        <v>518</v>
      </c>
      <c r="D84" s="40">
        <v>1</v>
      </c>
      <c r="E84" s="40" t="s">
        <v>518</v>
      </c>
      <c r="F84" s="40">
        <v>1</v>
      </c>
      <c r="G84" s="39">
        <f>COUNTIF(B84:E84,1)</f>
        <v>2</v>
      </c>
      <c r="H84" s="40">
        <f>COUNTIF(B84:E84,0)</f>
        <v>0</v>
      </c>
      <c r="I84" s="46">
        <v>201</v>
      </c>
    </row>
    <row r="85" spans="1:9" ht="27" customHeight="1" x14ac:dyDescent="0.4">
      <c r="A85" s="38" t="s">
        <v>193</v>
      </c>
      <c r="B85" s="38"/>
      <c r="C85" s="38"/>
      <c r="D85" s="38"/>
      <c r="E85" s="38"/>
      <c r="F85" s="38"/>
      <c r="G85" s="21"/>
      <c r="H85" s="38"/>
      <c r="I85" s="44"/>
    </row>
    <row r="86" spans="1:9" ht="35" x14ac:dyDescent="0.35">
      <c r="A86" s="40" t="s">
        <v>39</v>
      </c>
      <c r="B86" s="40" t="s">
        <v>1189</v>
      </c>
      <c r="C86" s="40" t="s">
        <v>1190</v>
      </c>
      <c r="D86" s="40" t="s">
        <v>1190</v>
      </c>
      <c r="E86" s="40" t="s">
        <v>1190</v>
      </c>
      <c r="F86" s="40" t="s">
        <v>1190</v>
      </c>
      <c r="G86" s="39"/>
    </row>
    <row r="87" spans="1:9" ht="27" customHeight="1" x14ac:dyDescent="0.35">
      <c r="A87" s="40" t="s">
        <v>40</v>
      </c>
      <c r="B87" s="40">
        <v>1</v>
      </c>
      <c r="C87" s="40">
        <v>1</v>
      </c>
      <c r="D87" s="40">
        <v>1</v>
      </c>
      <c r="E87" s="40">
        <v>1</v>
      </c>
      <c r="F87" s="40">
        <v>1</v>
      </c>
      <c r="G87" s="39">
        <f>COUNTIF(B87:E87,1)</f>
        <v>4</v>
      </c>
      <c r="H87" s="40">
        <f>COUNTIF(B87:E87,0)</f>
        <v>0</v>
      </c>
      <c r="I87" s="46">
        <v>201</v>
      </c>
    </row>
    <row r="88" spans="1:9" ht="27" customHeight="1" x14ac:dyDescent="0.4">
      <c r="A88" s="38" t="s">
        <v>194</v>
      </c>
      <c r="B88" s="38"/>
      <c r="C88" s="38"/>
      <c r="D88" s="38"/>
      <c r="E88" s="38"/>
      <c r="F88" s="38"/>
      <c r="G88" s="21"/>
      <c r="H88" s="38"/>
      <c r="I88" s="44"/>
    </row>
    <row r="89" spans="1:9" ht="52.5" x14ac:dyDescent="0.35">
      <c r="A89" s="40" t="s">
        <v>41</v>
      </c>
      <c r="B89" s="40" t="s">
        <v>1191</v>
      </c>
      <c r="C89" s="40" t="s">
        <v>616</v>
      </c>
      <c r="D89" s="40" t="s">
        <v>616</v>
      </c>
      <c r="E89" s="40" t="s">
        <v>616</v>
      </c>
      <c r="F89" s="40" t="s">
        <v>616</v>
      </c>
      <c r="G89" s="39"/>
    </row>
    <row r="90" spans="1:9" ht="27" customHeight="1" x14ac:dyDescent="0.35">
      <c r="A90" s="40" t="s">
        <v>42</v>
      </c>
      <c r="B90" s="40">
        <v>1</v>
      </c>
      <c r="C90" s="40">
        <v>1</v>
      </c>
      <c r="D90" s="40">
        <v>1</v>
      </c>
      <c r="E90" s="40">
        <v>1</v>
      </c>
      <c r="F90" s="40">
        <v>1</v>
      </c>
      <c r="G90" s="39">
        <f>COUNTIF(B90:E90,1)</f>
        <v>4</v>
      </c>
      <c r="H90" s="40">
        <f>COUNTIF(B90:E90,0)</f>
        <v>0</v>
      </c>
      <c r="I90" s="46">
        <v>201</v>
      </c>
    </row>
    <row r="91" spans="1:9" ht="27" customHeight="1" x14ac:dyDescent="0.4">
      <c r="A91" s="38" t="s">
        <v>195</v>
      </c>
      <c r="B91" s="38"/>
      <c r="C91" s="38"/>
      <c r="D91" s="38"/>
      <c r="E91" s="38"/>
      <c r="F91" s="38"/>
      <c r="G91" s="21"/>
      <c r="H91" s="38"/>
      <c r="I91" s="44"/>
    </row>
    <row r="92" spans="1:9" ht="87.5" x14ac:dyDescent="0.35">
      <c r="A92" s="40" t="s">
        <v>43</v>
      </c>
      <c r="B92" s="40" t="s">
        <v>1192</v>
      </c>
      <c r="C92" s="40" t="s">
        <v>1192</v>
      </c>
      <c r="D92" s="40" t="s">
        <v>1192</v>
      </c>
      <c r="E92" s="40" t="s">
        <v>1192</v>
      </c>
      <c r="F92" s="40" t="s">
        <v>1193</v>
      </c>
      <c r="G92" s="39"/>
    </row>
    <row r="93" spans="1:9" ht="27" customHeight="1" x14ac:dyDescent="0.35">
      <c r="A93" s="40" t="s">
        <v>44</v>
      </c>
      <c r="B93" s="40">
        <v>0.5</v>
      </c>
      <c r="C93" s="40">
        <v>0.5</v>
      </c>
      <c r="D93" s="40">
        <v>0.5</v>
      </c>
      <c r="E93" s="40">
        <v>0.5</v>
      </c>
      <c r="F93" s="40">
        <v>0.5</v>
      </c>
      <c r="G93" s="39">
        <f>COUNTIF(B93:E93,1)</f>
        <v>0</v>
      </c>
      <c r="H93" s="40">
        <f>COUNTIF(B93:E93,0)</f>
        <v>0</v>
      </c>
      <c r="I93" s="46">
        <v>201</v>
      </c>
    </row>
    <row r="94" spans="1:9" ht="27" customHeight="1" x14ac:dyDescent="0.4">
      <c r="A94" s="78" t="s">
        <v>196</v>
      </c>
      <c r="B94" s="78"/>
      <c r="C94" s="38"/>
      <c r="D94" s="38"/>
      <c r="E94" s="38"/>
      <c r="F94" s="38"/>
      <c r="G94" s="21"/>
      <c r="H94" s="38"/>
      <c r="I94" s="44"/>
    </row>
    <row r="95" spans="1:9" x14ac:dyDescent="0.35">
      <c r="A95" s="40" t="s">
        <v>171</v>
      </c>
      <c r="B95" s="40">
        <v>64</v>
      </c>
      <c r="C95" s="40">
        <v>53</v>
      </c>
      <c r="D95" s="40">
        <v>39</v>
      </c>
      <c r="E95" s="40">
        <v>60</v>
      </c>
      <c r="F95" s="40">
        <v>42</v>
      </c>
      <c r="G95" s="39"/>
    </row>
    <row r="96" spans="1:9" x14ac:dyDescent="0.35">
      <c r="A96" s="40" t="s">
        <v>172</v>
      </c>
      <c r="B96" s="40">
        <v>54</v>
      </c>
      <c r="C96" s="40">
        <v>48</v>
      </c>
      <c r="D96" s="40">
        <v>39</v>
      </c>
      <c r="E96" s="40">
        <v>55</v>
      </c>
      <c r="F96" s="40">
        <v>37</v>
      </c>
      <c r="G96" s="39"/>
    </row>
    <row r="97" spans="1:9" ht="70" x14ac:dyDescent="0.35">
      <c r="A97" s="40" t="s">
        <v>45</v>
      </c>
      <c r="B97" s="40" t="s">
        <v>1194</v>
      </c>
      <c r="C97" s="40" t="s">
        <v>1195</v>
      </c>
      <c r="D97" s="40" t="s">
        <v>1196</v>
      </c>
      <c r="E97" s="40" t="s">
        <v>1197</v>
      </c>
      <c r="F97" s="40" t="s">
        <v>1197</v>
      </c>
      <c r="G97" s="39"/>
    </row>
    <row r="98" spans="1:9" ht="27" customHeight="1" x14ac:dyDescent="0.35">
      <c r="A98" s="40" t="s">
        <v>46</v>
      </c>
      <c r="B98" s="40">
        <f>IFERROR(B96/B95,"")</f>
        <v>0.84375</v>
      </c>
      <c r="C98" s="40">
        <f t="shared" ref="C98:F98" si="1">IFERROR(C96/C95,"")</f>
        <v>0.90566037735849059</v>
      </c>
      <c r="D98" s="40">
        <f t="shared" si="1"/>
        <v>1</v>
      </c>
      <c r="E98" s="40">
        <f t="shared" si="1"/>
        <v>0.91666666666666663</v>
      </c>
      <c r="F98" s="40">
        <f t="shared" si="1"/>
        <v>0.88095238095238093</v>
      </c>
      <c r="G98" s="39">
        <f>COUNTIF(B98:E98,1)</f>
        <v>1</v>
      </c>
      <c r="H98" s="40">
        <f>COUNTIF(B98:E98,0)</f>
        <v>0</v>
      </c>
      <c r="I98" s="46">
        <v>201</v>
      </c>
    </row>
    <row r="99" spans="1:9" ht="27" customHeight="1" x14ac:dyDescent="0.4">
      <c r="A99" s="38" t="s">
        <v>181</v>
      </c>
      <c r="B99" s="38"/>
      <c r="C99" s="38"/>
      <c r="D99" s="38"/>
      <c r="E99" s="38"/>
      <c r="F99" s="38"/>
      <c r="G99" s="21"/>
      <c r="H99" s="38"/>
      <c r="I99" s="44"/>
    </row>
    <row r="100" spans="1:9" ht="35" x14ac:dyDescent="0.35">
      <c r="A100" s="40" t="s">
        <v>47</v>
      </c>
      <c r="B100" s="40" t="s">
        <v>1198</v>
      </c>
      <c r="C100" s="40" t="s">
        <v>1198</v>
      </c>
      <c r="D100" s="40" t="s">
        <v>1198</v>
      </c>
      <c r="E100" s="40" t="s">
        <v>1198</v>
      </c>
      <c r="F100" s="40" t="s">
        <v>1198</v>
      </c>
      <c r="G100" s="39"/>
    </row>
    <row r="101" spans="1:9" ht="27" customHeight="1" x14ac:dyDescent="0.35">
      <c r="A101" s="40" t="s">
        <v>48</v>
      </c>
      <c r="B101" s="40">
        <v>1</v>
      </c>
      <c r="C101" s="40">
        <v>1</v>
      </c>
      <c r="D101" s="40">
        <v>1</v>
      </c>
      <c r="E101" s="40">
        <v>1</v>
      </c>
      <c r="F101" s="40">
        <v>1</v>
      </c>
      <c r="G101" s="39">
        <f>COUNTIF(B101:E101,1)</f>
        <v>4</v>
      </c>
      <c r="H101" s="40">
        <f>COUNTIF(B101:E101,0)</f>
        <v>0</v>
      </c>
      <c r="I101" s="46">
        <v>202</v>
      </c>
    </row>
    <row r="102" spans="1:9" ht="27" customHeight="1" x14ac:dyDescent="0.4">
      <c r="A102" s="38" t="s">
        <v>829</v>
      </c>
      <c r="B102" s="38"/>
      <c r="C102" s="38"/>
      <c r="D102" s="38"/>
      <c r="E102" s="38"/>
      <c r="F102" s="38"/>
      <c r="G102" s="21"/>
      <c r="H102" s="38"/>
      <c r="I102" s="44"/>
    </row>
    <row r="103" spans="1:9" x14ac:dyDescent="0.35">
      <c r="A103" s="40" t="s">
        <v>179</v>
      </c>
      <c r="B103" s="40">
        <v>23</v>
      </c>
      <c r="C103" s="40">
        <v>12</v>
      </c>
      <c r="D103" s="40">
        <v>28</v>
      </c>
      <c r="E103" s="40">
        <v>21</v>
      </c>
      <c r="F103" s="40">
        <v>20</v>
      </c>
      <c r="G103" s="39"/>
    </row>
    <row r="104" spans="1:9" x14ac:dyDescent="0.35">
      <c r="A104" s="40" t="s">
        <v>180</v>
      </c>
      <c r="B104" s="40">
        <v>22</v>
      </c>
      <c r="C104" s="40">
        <v>12</v>
      </c>
      <c r="D104" s="40">
        <v>28</v>
      </c>
      <c r="E104" s="40">
        <v>21</v>
      </c>
      <c r="F104" s="40">
        <v>20</v>
      </c>
      <c r="G104" s="39"/>
    </row>
    <row r="105" spans="1:9" ht="52.5" x14ac:dyDescent="0.35">
      <c r="A105" s="40" t="s">
        <v>49</v>
      </c>
      <c r="B105" s="40" t="s">
        <v>1199</v>
      </c>
      <c r="C105" s="40" t="s">
        <v>1200</v>
      </c>
      <c r="D105" s="40" t="s">
        <v>1201</v>
      </c>
      <c r="E105" s="40" t="s">
        <v>1202</v>
      </c>
      <c r="F105" s="40" t="s">
        <v>1203</v>
      </c>
      <c r="G105" s="39"/>
    </row>
    <row r="106" spans="1:9" ht="27" customHeight="1" x14ac:dyDescent="0.35">
      <c r="A106" s="40" t="s">
        <v>50</v>
      </c>
      <c r="B106" s="40">
        <f>IFERROR(B104/B103,"")</f>
        <v>0.95652173913043481</v>
      </c>
      <c r="C106" s="40">
        <f t="shared" ref="C106:F106" si="2">IFERROR(C104/C103,"")</f>
        <v>1</v>
      </c>
      <c r="D106" s="40">
        <f t="shared" si="2"/>
        <v>1</v>
      </c>
      <c r="E106" s="40">
        <f t="shared" si="2"/>
        <v>1</v>
      </c>
      <c r="F106" s="40">
        <f t="shared" si="2"/>
        <v>1</v>
      </c>
      <c r="G106" s="39">
        <f>COUNTIF(B106:E106,1)</f>
        <v>3</v>
      </c>
      <c r="H106" s="40">
        <f>COUNTIF(B106:E106,0)</f>
        <v>0</v>
      </c>
      <c r="I106" s="46">
        <v>202</v>
      </c>
    </row>
    <row r="107" spans="1:9" ht="27" customHeight="1" x14ac:dyDescent="0.4">
      <c r="A107" s="38" t="s">
        <v>178</v>
      </c>
      <c r="B107" s="38"/>
      <c r="C107" s="38"/>
      <c r="D107" s="38"/>
      <c r="E107" s="38"/>
      <c r="F107" s="38"/>
      <c r="G107" s="21"/>
      <c r="H107" s="38"/>
      <c r="I107" s="44"/>
    </row>
    <row r="108" spans="1:9" ht="52.5" x14ac:dyDescent="0.35">
      <c r="A108" s="40" t="s">
        <v>51</v>
      </c>
      <c r="B108" s="40" t="s">
        <v>1204</v>
      </c>
      <c r="C108" s="40" t="s">
        <v>1205</v>
      </c>
      <c r="D108" s="40" t="s">
        <v>1205</v>
      </c>
      <c r="E108" s="40" t="s">
        <v>1205</v>
      </c>
      <c r="F108" s="40" t="s">
        <v>1205</v>
      </c>
      <c r="G108" s="39"/>
    </row>
    <row r="109" spans="1:9" ht="27" customHeight="1" x14ac:dyDescent="0.35">
      <c r="A109" s="40" t="s">
        <v>52</v>
      </c>
      <c r="B109" s="40">
        <v>0.5</v>
      </c>
      <c r="C109" s="40">
        <v>0.5</v>
      </c>
      <c r="D109" s="40">
        <v>0.5</v>
      </c>
      <c r="E109" s="40">
        <v>0.5</v>
      </c>
      <c r="F109" s="40">
        <v>0.5</v>
      </c>
      <c r="G109" s="39">
        <f>COUNTIF(B109:E109,1)</f>
        <v>0</v>
      </c>
      <c r="H109" s="40">
        <f>COUNTIF(B109:E109,0)</f>
        <v>0</v>
      </c>
      <c r="I109" s="46">
        <v>202</v>
      </c>
    </row>
    <row r="110" spans="1:9" ht="27" customHeight="1" x14ac:dyDescent="0.4">
      <c r="A110" s="38" t="s">
        <v>137</v>
      </c>
      <c r="B110" s="38"/>
      <c r="C110" s="38"/>
      <c r="D110" s="38"/>
      <c r="E110" s="38"/>
      <c r="F110" s="38"/>
      <c r="G110" s="21"/>
      <c r="H110" s="38"/>
      <c r="I110" s="44"/>
    </row>
    <row r="111" spans="1:9" ht="18" x14ac:dyDescent="0.35">
      <c r="A111" s="40" t="s">
        <v>159</v>
      </c>
      <c r="B111" s="7" t="s">
        <v>1014</v>
      </c>
      <c r="C111" s="7" t="s">
        <v>1014</v>
      </c>
      <c r="D111" s="7" t="s">
        <v>1014</v>
      </c>
      <c r="E111" s="7" t="s">
        <v>1014</v>
      </c>
      <c r="F111" s="7" t="s">
        <v>1014</v>
      </c>
      <c r="G111" s="39"/>
    </row>
    <row r="112" spans="1:9" ht="27" customHeight="1" x14ac:dyDescent="0.35">
      <c r="A112" s="40" t="s">
        <v>160</v>
      </c>
      <c r="B112" s="40" t="s">
        <v>518</v>
      </c>
      <c r="C112" s="40" t="s">
        <v>518</v>
      </c>
      <c r="D112" s="40" t="s">
        <v>518</v>
      </c>
      <c r="E112" s="40" t="s">
        <v>518</v>
      </c>
      <c r="F112" s="40" t="s">
        <v>518</v>
      </c>
      <c r="G112" s="39">
        <f>COUNTIF(B112:E112,1)</f>
        <v>0</v>
      </c>
      <c r="H112" s="40">
        <f>COUNTIF(B112:E112,0)</f>
        <v>0</v>
      </c>
      <c r="I112" s="46">
        <v>211</v>
      </c>
    </row>
    <row r="113" spans="1:9" ht="27" customHeight="1" x14ac:dyDescent="0.4">
      <c r="A113" s="38" t="s">
        <v>839</v>
      </c>
      <c r="B113" s="38"/>
      <c r="C113" s="38"/>
      <c r="D113" s="38"/>
      <c r="E113" s="38"/>
      <c r="F113" s="38"/>
      <c r="G113" s="21"/>
      <c r="H113" s="38"/>
      <c r="I113" s="44"/>
    </row>
    <row r="114" spans="1:9" ht="18" x14ac:dyDescent="0.35">
      <c r="A114" s="40" t="s">
        <v>161</v>
      </c>
      <c r="B114" s="7" t="s">
        <v>1015</v>
      </c>
      <c r="C114" s="7" t="s">
        <v>1015</v>
      </c>
      <c r="D114" s="7" t="s">
        <v>1015</v>
      </c>
      <c r="E114" s="7" t="s">
        <v>1015</v>
      </c>
      <c r="F114" s="7" t="s">
        <v>1015</v>
      </c>
      <c r="G114" s="39"/>
    </row>
    <row r="115" spans="1:9" ht="27" customHeight="1" x14ac:dyDescent="0.35">
      <c r="A115" s="40" t="s">
        <v>162</v>
      </c>
      <c r="B115" s="40">
        <v>1</v>
      </c>
      <c r="C115" s="40">
        <v>1</v>
      </c>
      <c r="D115" s="40">
        <v>1</v>
      </c>
      <c r="E115" s="40">
        <v>1</v>
      </c>
      <c r="F115" s="40">
        <v>1</v>
      </c>
      <c r="G115" s="39">
        <f>COUNTIF(B115:E115,1)</f>
        <v>4</v>
      </c>
      <c r="H115" s="40">
        <f>COUNTIF(B115:E115,0)</f>
        <v>0</v>
      </c>
      <c r="I115" s="46">
        <v>211</v>
      </c>
    </row>
    <row r="116" spans="1:9" ht="27" customHeight="1" x14ac:dyDescent="0.4">
      <c r="A116" s="38" t="s">
        <v>1016</v>
      </c>
      <c r="B116" s="38"/>
      <c r="C116" s="38"/>
      <c r="D116" s="38"/>
      <c r="E116" s="38"/>
      <c r="F116" s="38"/>
      <c r="G116" s="21"/>
      <c r="H116" s="38"/>
      <c r="I116" s="44"/>
    </row>
    <row r="117" spans="1:9" ht="52.5" x14ac:dyDescent="0.35">
      <c r="A117" s="40" t="s">
        <v>163</v>
      </c>
      <c r="B117" s="40" t="s">
        <v>1127</v>
      </c>
      <c r="C117" s="40" t="s">
        <v>1206</v>
      </c>
      <c r="D117" s="40" t="s">
        <v>1207</v>
      </c>
      <c r="E117" s="40" t="s">
        <v>1206</v>
      </c>
      <c r="F117" s="40" t="s">
        <v>1206</v>
      </c>
      <c r="G117" s="39"/>
    </row>
    <row r="118" spans="1:9" ht="27" customHeight="1" x14ac:dyDescent="0.35">
      <c r="A118" s="40" t="s">
        <v>164</v>
      </c>
      <c r="B118" s="40">
        <v>1</v>
      </c>
      <c r="C118" s="40">
        <v>0.5</v>
      </c>
      <c r="D118" s="40">
        <v>1</v>
      </c>
      <c r="E118" s="40">
        <v>0.5</v>
      </c>
      <c r="F118" s="40">
        <v>0.5</v>
      </c>
      <c r="G118" s="39">
        <f>COUNTIF(B118:E118,1)</f>
        <v>2</v>
      </c>
      <c r="H118" s="40">
        <f>COUNTIF(B118:E118,0)</f>
        <v>0</v>
      </c>
      <c r="I118" s="46">
        <v>211</v>
      </c>
    </row>
    <row r="119" spans="1:9" ht="27" customHeight="1" x14ac:dyDescent="0.4">
      <c r="A119" s="38" t="s">
        <v>140</v>
      </c>
      <c r="B119" s="38"/>
      <c r="C119" s="38"/>
      <c r="D119" s="38"/>
      <c r="E119" s="38"/>
      <c r="F119" s="38"/>
      <c r="G119" s="21"/>
      <c r="H119" s="38"/>
      <c r="I119" s="44"/>
    </row>
    <row r="120" spans="1:9" ht="36" x14ac:dyDescent="0.35">
      <c r="A120" s="40" t="s">
        <v>165</v>
      </c>
      <c r="B120" s="7" t="s">
        <v>1020</v>
      </c>
      <c r="C120" s="7" t="s">
        <v>1020</v>
      </c>
      <c r="D120" s="7" t="s">
        <v>1020</v>
      </c>
      <c r="E120" s="7" t="s">
        <v>1020</v>
      </c>
      <c r="F120" s="7" t="s">
        <v>1020</v>
      </c>
      <c r="G120" s="39"/>
    </row>
    <row r="121" spans="1:9" ht="27" customHeight="1" x14ac:dyDescent="0.35">
      <c r="A121" s="40" t="s">
        <v>166</v>
      </c>
      <c r="B121" s="40" t="s">
        <v>518</v>
      </c>
      <c r="C121" s="40" t="s">
        <v>518</v>
      </c>
      <c r="D121" s="40" t="s">
        <v>518</v>
      </c>
      <c r="E121" s="40" t="s">
        <v>518</v>
      </c>
      <c r="F121" s="40" t="s">
        <v>518</v>
      </c>
      <c r="G121" s="39">
        <f>COUNTIF(B121:E121,1)</f>
        <v>0</v>
      </c>
      <c r="H121" s="40">
        <f>COUNTIF(B121:E121,0)</f>
        <v>0</v>
      </c>
      <c r="I121" s="46">
        <v>211</v>
      </c>
    </row>
    <row r="122" spans="1:9" ht="27" customHeight="1" x14ac:dyDescent="0.4">
      <c r="A122" s="38" t="s">
        <v>844</v>
      </c>
      <c r="B122" s="38"/>
      <c r="C122" s="38"/>
      <c r="D122" s="38"/>
      <c r="E122" s="38"/>
      <c r="F122" s="38"/>
      <c r="G122" s="21"/>
      <c r="H122" s="38"/>
      <c r="I122" s="44"/>
    </row>
    <row r="123" spans="1:9" ht="87.5" x14ac:dyDescent="0.35">
      <c r="A123" s="40" t="s">
        <v>53</v>
      </c>
      <c r="B123" s="40" t="s">
        <v>1208</v>
      </c>
      <c r="C123" s="40" t="s">
        <v>1208</v>
      </c>
      <c r="D123" s="40" t="s">
        <v>1208</v>
      </c>
      <c r="E123" s="40" t="s">
        <v>1208</v>
      </c>
      <c r="F123" s="40" t="s">
        <v>1208</v>
      </c>
      <c r="G123" s="39"/>
    </row>
    <row r="124" spans="1:9" ht="27" customHeight="1" x14ac:dyDescent="0.35">
      <c r="A124" s="40" t="s">
        <v>54</v>
      </c>
      <c r="B124" s="40">
        <v>1</v>
      </c>
      <c r="C124" s="40">
        <v>1</v>
      </c>
      <c r="D124" s="40">
        <v>1</v>
      </c>
      <c r="E124" s="40">
        <v>1</v>
      </c>
      <c r="F124" s="40">
        <v>1</v>
      </c>
      <c r="G124" s="39">
        <f>COUNTIF(B124:E124,1)</f>
        <v>4</v>
      </c>
      <c r="H124" s="40">
        <f>COUNTIF(B124:E124,0)</f>
        <v>0</v>
      </c>
      <c r="I124" s="46">
        <v>201</v>
      </c>
    </row>
    <row r="125" spans="1:9" ht="27" customHeight="1" x14ac:dyDescent="0.4">
      <c r="A125" s="78" t="s">
        <v>846</v>
      </c>
      <c r="B125" s="78"/>
      <c r="C125" s="38"/>
      <c r="D125" s="38"/>
      <c r="E125" s="38"/>
      <c r="F125" s="38"/>
      <c r="G125" s="21"/>
      <c r="H125" s="38"/>
      <c r="I125" s="44"/>
    </row>
    <row r="126" spans="1:9" ht="52.5" x14ac:dyDescent="0.35">
      <c r="A126" s="40" t="s">
        <v>55</v>
      </c>
      <c r="B126" s="40" t="s">
        <v>1022</v>
      </c>
      <c r="C126" s="40" t="s">
        <v>1022</v>
      </c>
      <c r="D126" s="40" t="s">
        <v>1022</v>
      </c>
      <c r="E126" s="40" t="s">
        <v>1209</v>
      </c>
      <c r="F126" s="40" t="s">
        <v>1210</v>
      </c>
      <c r="G126" s="39"/>
    </row>
    <row r="127" spans="1:9" ht="27" customHeight="1" x14ac:dyDescent="0.35">
      <c r="A127" s="40" t="s">
        <v>56</v>
      </c>
      <c r="B127" s="40" t="s">
        <v>518</v>
      </c>
      <c r="C127" s="40" t="s">
        <v>518</v>
      </c>
      <c r="D127" s="40" t="s">
        <v>518</v>
      </c>
      <c r="E127" s="40">
        <v>1</v>
      </c>
      <c r="F127" s="40">
        <v>1</v>
      </c>
      <c r="G127" s="39">
        <f>COUNTIF(B127:E127,1)</f>
        <v>1</v>
      </c>
      <c r="H127" s="40">
        <f>COUNTIF(B127:E127,0)</f>
        <v>0</v>
      </c>
      <c r="I127" s="46">
        <v>202</v>
      </c>
    </row>
    <row r="128" spans="1:9" ht="27" customHeight="1" x14ac:dyDescent="0.4">
      <c r="A128" s="38" t="s">
        <v>847</v>
      </c>
      <c r="B128" s="38"/>
      <c r="C128" s="38"/>
      <c r="D128" s="38"/>
      <c r="E128" s="38"/>
      <c r="F128" s="38"/>
      <c r="G128" s="21"/>
      <c r="H128" s="38"/>
      <c r="I128" s="44"/>
    </row>
    <row r="129" spans="1:9" ht="35" x14ac:dyDescent="0.35">
      <c r="A129" s="40" t="s">
        <v>76</v>
      </c>
      <c r="B129" s="40" t="s">
        <v>1211</v>
      </c>
      <c r="C129" s="40" t="s">
        <v>1211</v>
      </c>
      <c r="D129" s="40" t="s">
        <v>1211</v>
      </c>
      <c r="E129" s="40" t="s">
        <v>1211</v>
      </c>
      <c r="F129" s="40" t="s">
        <v>1211</v>
      </c>
      <c r="G129" s="39"/>
    </row>
    <row r="130" spans="1:9" ht="27" customHeight="1" x14ac:dyDescent="0.35">
      <c r="A130" s="40" t="s">
        <v>77</v>
      </c>
      <c r="B130" s="40">
        <v>1</v>
      </c>
      <c r="C130" s="40">
        <v>1</v>
      </c>
      <c r="D130" s="40">
        <v>1</v>
      </c>
      <c r="E130" s="40">
        <v>1</v>
      </c>
      <c r="F130" s="40">
        <v>1</v>
      </c>
      <c r="G130" s="39">
        <f>COUNTIF(B130:E130,1)</f>
        <v>4</v>
      </c>
      <c r="H130" s="40">
        <f>COUNTIF(B130:E130,0)</f>
        <v>0</v>
      </c>
      <c r="I130" s="46">
        <v>201</v>
      </c>
    </row>
    <row r="131" spans="1:9" ht="27" customHeight="1" x14ac:dyDescent="0.4">
      <c r="A131" s="38" t="s">
        <v>849</v>
      </c>
      <c r="B131" s="38"/>
      <c r="C131" s="38"/>
      <c r="D131" s="38"/>
      <c r="E131" s="38"/>
      <c r="F131" s="38"/>
      <c r="G131" s="21"/>
      <c r="H131" s="38"/>
      <c r="I131" s="44"/>
    </row>
    <row r="132" spans="1:9" x14ac:dyDescent="0.35">
      <c r="A132" s="40" t="s">
        <v>57</v>
      </c>
      <c r="B132" s="40" t="s">
        <v>1212</v>
      </c>
      <c r="C132" s="40" t="s">
        <v>1212</v>
      </c>
      <c r="D132" s="40" t="s">
        <v>1212</v>
      </c>
      <c r="E132" s="40" t="s">
        <v>1212</v>
      </c>
      <c r="F132" s="40" t="s">
        <v>1212</v>
      </c>
      <c r="G132" s="39"/>
    </row>
    <row r="133" spans="1:9" ht="27" customHeight="1" x14ac:dyDescent="0.35">
      <c r="A133" s="40" t="s">
        <v>58</v>
      </c>
      <c r="B133" s="40">
        <v>1</v>
      </c>
      <c r="C133" s="40">
        <v>1</v>
      </c>
      <c r="D133" s="40">
        <v>1</v>
      </c>
      <c r="E133" s="40">
        <v>1</v>
      </c>
      <c r="F133" s="40">
        <v>1</v>
      </c>
      <c r="G133" s="39">
        <f>COUNTIF(B133:E133,1)</f>
        <v>4</v>
      </c>
      <c r="H133" s="40">
        <f>COUNTIF(B133:E133,0)</f>
        <v>0</v>
      </c>
      <c r="I133" s="46">
        <v>201</v>
      </c>
    </row>
    <row r="134" spans="1:9" ht="27" customHeight="1" x14ac:dyDescent="0.4">
      <c r="A134" s="38" t="s">
        <v>177</v>
      </c>
      <c r="B134" s="38"/>
      <c r="C134" s="38"/>
      <c r="D134" s="38"/>
      <c r="E134" s="38"/>
      <c r="F134" s="38"/>
      <c r="G134" s="21"/>
      <c r="H134" s="38"/>
      <c r="I134" s="44"/>
    </row>
    <row r="135" spans="1:9" ht="35" x14ac:dyDescent="0.35">
      <c r="A135" s="40" t="s">
        <v>59</v>
      </c>
      <c r="B135" s="40" t="s">
        <v>1213</v>
      </c>
      <c r="C135" s="40" t="s">
        <v>1213</v>
      </c>
      <c r="D135" s="40" t="s">
        <v>1213</v>
      </c>
      <c r="E135" s="40" t="s">
        <v>1213</v>
      </c>
      <c r="F135" s="40" t="s">
        <v>1213</v>
      </c>
      <c r="G135" s="39"/>
    </row>
    <row r="136" spans="1:9" ht="27" customHeight="1" x14ac:dyDescent="0.35">
      <c r="A136" s="40" t="s">
        <v>60</v>
      </c>
      <c r="B136" s="40">
        <v>1</v>
      </c>
      <c r="C136" s="40">
        <v>1</v>
      </c>
      <c r="D136" s="40">
        <v>1</v>
      </c>
      <c r="E136" s="40">
        <v>1</v>
      </c>
      <c r="F136" s="40">
        <v>1</v>
      </c>
      <c r="G136" s="39">
        <f>COUNTIF(B136:E136,1)</f>
        <v>4</v>
      </c>
      <c r="H136" s="40">
        <f>COUNTIF(B136:E136,0)</f>
        <v>0</v>
      </c>
      <c r="I136" s="46">
        <v>202</v>
      </c>
    </row>
    <row r="137" spans="1:9" ht="27" customHeight="1" x14ac:dyDescent="0.4">
      <c r="A137" s="38" t="s">
        <v>176</v>
      </c>
      <c r="B137" s="38"/>
      <c r="C137" s="38"/>
      <c r="D137" s="38"/>
      <c r="E137" s="38"/>
      <c r="F137" s="38"/>
      <c r="G137" s="21"/>
      <c r="H137" s="38"/>
      <c r="I137" s="44"/>
    </row>
    <row r="138" spans="1:9" ht="35" x14ac:dyDescent="0.35">
      <c r="A138" s="40" t="s">
        <v>61</v>
      </c>
      <c r="B138" s="40" t="s">
        <v>1214</v>
      </c>
      <c r="C138" s="40" t="s">
        <v>1214</v>
      </c>
      <c r="D138" s="40" t="s">
        <v>1214</v>
      </c>
      <c r="E138" s="40" t="s">
        <v>1214</v>
      </c>
      <c r="F138" s="40" t="s">
        <v>1214</v>
      </c>
      <c r="G138" s="39"/>
    </row>
    <row r="139" spans="1:9" ht="27" customHeight="1" x14ac:dyDescent="0.35">
      <c r="A139" s="40" t="s">
        <v>62</v>
      </c>
      <c r="B139" s="40">
        <v>1</v>
      </c>
      <c r="C139" s="40">
        <v>1</v>
      </c>
      <c r="D139" s="40">
        <v>1</v>
      </c>
      <c r="E139" s="40">
        <v>1</v>
      </c>
      <c r="F139" s="40">
        <v>1</v>
      </c>
      <c r="G139" s="39">
        <f>COUNTIF(B139:E139,1)</f>
        <v>4</v>
      </c>
      <c r="H139" s="40">
        <f>COUNTIF(B139:E139,0)</f>
        <v>0</v>
      </c>
      <c r="I139" s="46">
        <v>202</v>
      </c>
    </row>
    <row r="140" spans="1:9" ht="27" customHeight="1" x14ac:dyDescent="0.4">
      <c r="A140" s="38" t="s">
        <v>175</v>
      </c>
      <c r="B140" s="38"/>
      <c r="C140" s="38"/>
      <c r="D140" s="38"/>
      <c r="E140" s="38"/>
      <c r="F140" s="38"/>
      <c r="G140" s="21"/>
      <c r="H140" s="38"/>
      <c r="I140" s="44"/>
    </row>
    <row r="141" spans="1:9" ht="35" x14ac:dyDescent="0.35">
      <c r="A141" s="40" t="s">
        <v>63</v>
      </c>
      <c r="B141" s="40" t="s">
        <v>1027</v>
      </c>
      <c r="C141" s="40" t="s">
        <v>1027</v>
      </c>
      <c r="D141" s="40" t="s">
        <v>1215</v>
      </c>
      <c r="E141" s="40" t="s">
        <v>1027</v>
      </c>
      <c r="F141" s="40" t="s">
        <v>1027</v>
      </c>
      <c r="G141" s="39"/>
    </row>
    <row r="142" spans="1:9" ht="27" customHeight="1" x14ac:dyDescent="0.35">
      <c r="A142" s="40" t="s">
        <v>64</v>
      </c>
      <c r="B142" s="40" t="s">
        <v>518</v>
      </c>
      <c r="C142" s="40" t="s">
        <v>518</v>
      </c>
      <c r="D142" s="40">
        <v>1</v>
      </c>
      <c r="E142" s="40" t="s">
        <v>518</v>
      </c>
      <c r="F142" s="40" t="s">
        <v>518</v>
      </c>
      <c r="G142" s="39">
        <f>COUNTIF(B142:E142,1)</f>
        <v>1</v>
      </c>
      <c r="H142" s="40">
        <f>COUNTIF(B142:E142,0)</f>
        <v>0</v>
      </c>
      <c r="I142" s="46">
        <v>201</v>
      </c>
    </row>
    <row r="143" spans="1:9" ht="27" customHeight="1" x14ac:dyDescent="0.4">
      <c r="A143" s="78" t="s">
        <v>855</v>
      </c>
      <c r="B143" s="78"/>
      <c r="C143" s="38"/>
      <c r="D143" s="38"/>
      <c r="E143" s="38"/>
      <c r="F143" s="38"/>
      <c r="G143" s="21"/>
      <c r="H143" s="38"/>
      <c r="I143" s="44"/>
    </row>
    <row r="144" spans="1:9" ht="115.5" customHeight="1" x14ac:dyDescent="0.35">
      <c r="A144" s="40" t="s">
        <v>65</v>
      </c>
      <c r="B144" s="40" t="s">
        <v>1216</v>
      </c>
      <c r="C144" s="40" t="s">
        <v>1217</v>
      </c>
      <c r="D144" s="40" t="s">
        <v>1218</v>
      </c>
      <c r="E144" s="40" t="s">
        <v>1217</v>
      </c>
      <c r="F144" s="40" t="s">
        <v>1217</v>
      </c>
      <c r="G144" s="39"/>
    </row>
    <row r="145" spans="1:9" ht="27" customHeight="1" x14ac:dyDescent="0.35">
      <c r="A145" s="40" t="s">
        <v>66</v>
      </c>
      <c r="B145" s="40">
        <v>1</v>
      </c>
      <c r="C145" s="40">
        <v>1</v>
      </c>
      <c r="D145" s="40">
        <v>1</v>
      </c>
      <c r="E145" s="40">
        <v>1</v>
      </c>
      <c r="F145" s="40">
        <v>1</v>
      </c>
      <c r="G145" s="39">
        <f>COUNTIF(B145:E145,1)</f>
        <v>4</v>
      </c>
      <c r="H145" s="40">
        <f>COUNTIF(B145:E145,0)</f>
        <v>0</v>
      </c>
      <c r="I145" s="46">
        <v>201</v>
      </c>
    </row>
    <row r="146" spans="1:9" ht="27" customHeight="1" x14ac:dyDescent="0.4">
      <c r="A146" s="38" t="s">
        <v>173</v>
      </c>
      <c r="B146" s="38"/>
      <c r="C146" s="38"/>
      <c r="D146" s="38"/>
      <c r="E146" s="38"/>
      <c r="F146" s="38"/>
      <c r="G146" s="21"/>
      <c r="H146" s="38"/>
      <c r="I146" s="44"/>
    </row>
    <row r="147" spans="1:9" ht="97.5" customHeight="1" x14ac:dyDescent="0.35">
      <c r="A147" s="40" t="s">
        <v>67</v>
      </c>
      <c r="B147" s="40" t="s">
        <v>1027</v>
      </c>
      <c r="C147" s="40" t="s">
        <v>1027</v>
      </c>
      <c r="D147" s="40" t="s">
        <v>1219</v>
      </c>
      <c r="E147" s="40" t="s">
        <v>1027</v>
      </c>
      <c r="F147" s="40" t="s">
        <v>1027</v>
      </c>
      <c r="G147" s="39"/>
    </row>
    <row r="148" spans="1:9" ht="27" customHeight="1" x14ac:dyDescent="0.35">
      <c r="A148" s="40" t="s">
        <v>68</v>
      </c>
      <c r="B148" s="40" t="s">
        <v>518</v>
      </c>
      <c r="C148" s="40" t="s">
        <v>518</v>
      </c>
      <c r="D148" s="40">
        <v>1</v>
      </c>
      <c r="E148" s="40" t="s">
        <v>518</v>
      </c>
      <c r="F148" s="40" t="s">
        <v>518</v>
      </c>
      <c r="G148" s="39">
        <f>COUNTIF(B148:E148,1)</f>
        <v>1</v>
      </c>
      <c r="H148" s="40">
        <f>COUNTIF(B148:E148,0)</f>
        <v>0</v>
      </c>
      <c r="I148" s="46">
        <v>202</v>
      </c>
    </row>
    <row r="149" spans="1:9" ht="27" customHeight="1" x14ac:dyDescent="0.4">
      <c r="A149" s="78" t="s">
        <v>859</v>
      </c>
      <c r="B149" s="78"/>
      <c r="C149" s="38"/>
      <c r="D149" s="38"/>
      <c r="E149" s="38"/>
      <c r="F149" s="38"/>
      <c r="G149" s="21"/>
      <c r="H149" s="38"/>
      <c r="I149" s="44"/>
    </row>
    <row r="150" spans="1:9" x14ac:dyDescent="0.35">
      <c r="A150" s="40" t="s">
        <v>69</v>
      </c>
      <c r="B150" s="40" t="s">
        <v>1043</v>
      </c>
      <c r="C150" s="40" t="s">
        <v>1043</v>
      </c>
      <c r="D150" s="40" t="s">
        <v>1043</v>
      </c>
      <c r="E150" s="40" t="s">
        <v>1043</v>
      </c>
      <c r="F150" s="40" t="s">
        <v>1043</v>
      </c>
      <c r="G150" s="39"/>
    </row>
    <row r="151" spans="1:9" ht="27" customHeight="1" x14ac:dyDescent="0.35">
      <c r="A151" s="40" t="s">
        <v>70</v>
      </c>
      <c r="B151" s="40" t="s">
        <v>518</v>
      </c>
      <c r="C151" s="40" t="s">
        <v>518</v>
      </c>
      <c r="D151" s="40" t="s">
        <v>518</v>
      </c>
      <c r="E151" s="40" t="s">
        <v>518</v>
      </c>
      <c r="F151" s="40" t="s">
        <v>518</v>
      </c>
      <c r="G151" s="39">
        <f>COUNTIF(B151:E151,1)</f>
        <v>0</v>
      </c>
      <c r="H151" s="40">
        <f>COUNTIF(B151:E151,0)</f>
        <v>0</v>
      </c>
      <c r="I151" s="46">
        <v>202</v>
      </c>
    </row>
    <row r="152" spans="1:9" ht="27" customHeight="1" x14ac:dyDescent="0.4">
      <c r="A152" s="38" t="s">
        <v>860</v>
      </c>
      <c r="B152" s="38"/>
      <c r="C152" s="38"/>
      <c r="D152" s="38"/>
      <c r="E152" s="38"/>
      <c r="F152" s="38"/>
      <c r="G152" s="21"/>
      <c r="H152" s="38"/>
      <c r="I152" s="44"/>
    </row>
    <row r="153" spans="1:9" ht="19.5" customHeight="1" x14ac:dyDescent="0.35">
      <c r="A153" s="40" t="s">
        <v>209</v>
      </c>
      <c r="B153" s="40">
        <v>607</v>
      </c>
      <c r="C153" s="40">
        <v>282</v>
      </c>
      <c r="D153" s="40">
        <v>828</v>
      </c>
      <c r="E153" s="40">
        <v>345</v>
      </c>
      <c r="F153" s="40">
        <v>324</v>
      </c>
      <c r="G153" s="39"/>
    </row>
    <row r="154" spans="1:9" ht="16.5" customHeight="1" x14ac:dyDescent="0.35">
      <c r="A154" s="40" t="s">
        <v>211</v>
      </c>
      <c r="B154" s="40">
        <v>64</v>
      </c>
      <c r="C154" s="40">
        <v>33</v>
      </c>
      <c r="D154" s="40">
        <v>44</v>
      </c>
      <c r="E154" s="40">
        <v>32</v>
      </c>
      <c r="F154" s="40">
        <v>32</v>
      </c>
      <c r="G154" s="39"/>
    </row>
    <row r="155" spans="1:9" x14ac:dyDescent="0.35">
      <c r="A155" s="40" t="s">
        <v>71</v>
      </c>
      <c r="B155" s="40" t="s">
        <v>1220</v>
      </c>
      <c r="C155" s="40" t="s">
        <v>1221</v>
      </c>
      <c r="D155" s="40" t="s">
        <v>1222</v>
      </c>
      <c r="E155" s="40" t="s">
        <v>864</v>
      </c>
      <c r="F155" s="40" t="s">
        <v>864</v>
      </c>
      <c r="G155" s="39"/>
    </row>
    <row r="156" spans="1:9" ht="27" customHeight="1" x14ac:dyDescent="0.35">
      <c r="A156" s="40" t="s">
        <v>72</v>
      </c>
      <c r="B156" s="40">
        <f t="shared" ref="B156:C156" si="3">IFERROR((B153-B154)/B153,"")</f>
        <v>0.89456342668863265</v>
      </c>
      <c r="C156" s="40">
        <f t="shared" si="3"/>
        <v>0.88297872340425532</v>
      </c>
      <c r="D156" s="40">
        <f>IFERROR((D153-D154)/D153,"")</f>
        <v>0.9468599033816425</v>
      </c>
      <c r="E156" s="40">
        <f t="shared" ref="E156:F156" si="4">IFERROR((E153-E154)/E153,"")</f>
        <v>0.90724637681159426</v>
      </c>
      <c r="F156" s="40">
        <f t="shared" si="4"/>
        <v>0.90123456790123457</v>
      </c>
      <c r="G156" s="39">
        <f>COUNTIF(B156:E156,1)</f>
        <v>0</v>
      </c>
      <c r="H156" s="40">
        <f>COUNTIF(B156:E156,0)</f>
        <v>0</v>
      </c>
      <c r="I156" s="46">
        <v>201</v>
      </c>
    </row>
    <row r="157" spans="1:9" ht="27" customHeight="1" x14ac:dyDescent="0.4">
      <c r="A157" s="38" t="s">
        <v>174</v>
      </c>
      <c r="B157" s="38"/>
      <c r="C157" s="38"/>
      <c r="D157" s="38"/>
      <c r="E157" s="38"/>
      <c r="F157" s="38"/>
      <c r="G157" s="21"/>
      <c r="H157" s="38"/>
      <c r="I157" s="44"/>
    </row>
    <row r="158" spans="1:9" x14ac:dyDescent="0.35">
      <c r="A158" s="40" t="s">
        <v>73</v>
      </c>
      <c r="B158" s="40" t="s">
        <v>1058</v>
      </c>
      <c r="G158" s="39"/>
    </row>
    <row r="159" spans="1:9" ht="27" customHeight="1" x14ac:dyDescent="0.35">
      <c r="A159" s="40" t="s">
        <v>74</v>
      </c>
      <c r="B159" s="40">
        <f>IFERROR(_xlfn.AGGREGATE(9,6,B27,B27,B39,B69,B72,B93,B98,B106,B118,B130,B133,B139,B142,B145,B148,B162)/COUNT(B27,B27,B39,B69,B72,B93,B98,B106,B118,B130,B133,B139,B142,B145,B148,B162),"Incomplete Scoring")</f>
        <v>0.90002264492753614</v>
      </c>
      <c r="C159" s="40">
        <f>IFERROR(_xlfn.AGGREGATE(9,6,C27,C27,C39,C69,C72,C93,C98,C106,C118,C130,C133,C139,C142,C145,C148,C162)/COUNT(C27,C27,C39,C69,C72,C93,C98,C106,C118,C130,C133,C139,C142,C145,C148,C162),"Incomplete Scoring")</f>
        <v>0.86713836477987416</v>
      </c>
      <c r="D159" s="40">
        <f>IFERROR(_xlfn.AGGREGATE(9,6,D27,D27,D39,D69,D72,D93,D98,D106,D118,D130,D133,D139,D142,D145,D148,D162)/COUNT(D27,D27,D39,D69,D72,D93,D98,D106,D118,D130,D133,D139,D142,D145,D148,D162),"Incomplete Scoring")</f>
        <v>0.8125</v>
      </c>
      <c r="E159" s="40">
        <f>IFERROR(_xlfn.AGGREGATE(9,6,E27,E27,E39,E69,E72,E93,E98,E106,E118,E130,E133,E139,E142,E145,E148,E162)/COUNT(E27,E27,E39,E69,E72,E93,E98,E106,E118,E130,E133,E139,E142,E145,E148,E162),"Incomplete Scoring")</f>
        <v>0.86805555555555569</v>
      </c>
      <c r="F159" s="40">
        <f>IFERROR(_xlfn.AGGREGATE(9,6,F27,F27,F39,F69,F72,F93,F98,F106,F118,F130,F133,F139,F142,F145,F148,F162)/COUNT(F27,F27,F39,F69,F72,F93,F98,F106,F118,F130,F133,F139,F142,F145,F148,F162),"Incomplete Scoring")</f>
        <v>0.86507936507936511</v>
      </c>
      <c r="G159" s="39">
        <f>COUNTIF(B159:E159,1)</f>
        <v>0</v>
      </c>
      <c r="H159" s="40">
        <f>COUNTIF(B159:E159,0)</f>
        <v>0</v>
      </c>
      <c r="I159" s="46">
        <v>201</v>
      </c>
    </row>
    <row r="160" spans="1:9" ht="27" customHeight="1" x14ac:dyDescent="0.4">
      <c r="A160" s="38" t="s">
        <v>144</v>
      </c>
      <c r="B160" s="38"/>
      <c r="C160" s="38"/>
      <c r="D160" s="38"/>
      <c r="E160" s="38"/>
      <c r="F160" s="38"/>
      <c r="G160" s="21"/>
      <c r="H160" s="38"/>
      <c r="I160" s="44"/>
    </row>
    <row r="161" spans="1:9" ht="87.5" x14ac:dyDescent="0.35">
      <c r="A161" s="40" t="s">
        <v>167</v>
      </c>
      <c r="B161" s="40" t="s">
        <v>1223</v>
      </c>
      <c r="C161" s="40" t="s">
        <v>1223</v>
      </c>
      <c r="D161" s="40" t="s">
        <v>866</v>
      </c>
      <c r="E161" s="40" t="s">
        <v>1223</v>
      </c>
      <c r="F161" s="40" t="s">
        <v>1223</v>
      </c>
      <c r="G161" s="39"/>
    </row>
    <row r="162" spans="1:9" ht="27" customHeight="1" x14ac:dyDescent="0.35">
      <c r="A162" s="40" t="s">
        <v>168</v>
      </c>
      <c r="B162" s="40" t="s">
        <v>518</v>
      </c>
      <c r="C162" s="40" t="s">
        <v>518</v>
      </c>
      <c r="D162" s="40">
        <v>0</v>
      </c>
      <c r="E162" s="40" t="s">
        <v>518</v>
      </c>
      <c r="F162" s="40" t="s">
        <v>518</v>
      </c>
      <c r="G162" s="39">
        <f>COUNTIF(B162:E162,1)</f>
        <v>0</v>
      </c>
      <c r="H162" s="40">
        <f>COUNTIF(B162:E162,0)</f>
        <v>1</v>
      </c>
      <c r="I162" s="46">
        <v>212</v>
      </c>
    </row>
    <row r="163" spans="1:9" ht="53.25" customHeight="1" x14ac:dyDescent="0.35">
      <c r="A163" s="9"/>
      <c r="B163" s="9"/>
      <c r="C163" s="9"/>
      <c r="D163" s="9"/>
      <c r="E163" s="9"/>
      <c r="F163" s="9"/>
      <c r="G163" s="9"/>
      <c r="H163" s="9"/>
      <c r="I163" s="47"/>
    </row>
    <row r="164" spans="1:9" ht="20.25" customHeight="1" x14ac:dyDescent="0.35">
      <c r="A164" s="10"/>
    </row>
    <row r="165" spans="1:9" ht="40" x14ac:dyDescent="0.35">
      <c r="A165" s="53" t="s">
        <v>603</v>
      </c>
      <c r="B165" s="15">
        <f>IFERROR(AVERAGEIFS(B3:B162,$A$3:$A162,"*Score*",B3:B162,"&gt;=0")*100,"Incomplete Scoring")</f>
        <v>81.546430658583148</v>
      </c>
      <c r="C165" s="15">
        <f>IFERROR(AVERAGEIFS(C3:C162,$A$3:$A162,"*Score*",C3:C162,"&gt;=0")*100,"Incomplete Scoring")</f>
        <v>80.85032587904692</v>
      </c>
      <c r="D165" s="15">
        <f>IFERROR(AVERAGEIFS(D3:D162,$A$3:$A162,"*Score*",D3:D162,"&gt;=0")*100,"Incomplete Scoring")</f>
        <v>80.430702441572009</v>
      </c>
      <c r="E165" s="15">
        <f>IFERROR(AVERAGEIFS(E3:E162,$A$3:$A162,"*Score*",E3:E162,"&gt;=0")*100,"Incomplete Scoring")</f>
        <v>87.318651871980677</v>
      </c>
      <c r="F165" s="15">
        <f>IFERROR(AVERAGEIFS(F3:F162,$A$3:$A162,"*Score*",F3:F162,"&gt;=0")*100,"Incomplete Scoring")</f>
        <v>82.295881315489154</v>
      </c>
      <c r="G165" s="14"/>
      <c r="H165" s="14"/>
      <c r="I165" s="48"/>
    </row>
    <row r="166" spans="1:9" ht="20.5" thickBot="1" x14ac:dyDescent="0.4">
      <c r="A166" s="46"/>
      <c r="B166" s="49"/>
      <c r="C166" s="49"/>
      <c r="D166" s="49"/>
      <c r="E166" s="49"/>
      <c r="F166" s="49"/>
      <c r="G166" s="49"/>
      <c r="H166" s="49"/>
      <c r="I166" s="48"/>
    </row>
    <row r="167" spans="1:9" ht="46.5" thickBot="1" x14ac:dyDescent="0.4">
      <c r="A167" s="73" t="s">
        <v>604</v>
      </c>
      <c r="B167" s="20">
        <f>IFERROR(AVERAGE(B165:F165),"No Scores")</f>
        <v>82.488398433334382</v>
      </c>
      <c r="C167" s="16"/>
      <c r="D167" s="16"/>
      <c r="E167" s="16"/>
      <c r="F167" s="16"/>
      <c r="G167" s="16"/>
      <c r="H167" s="16"/>
      <c r="I167" s="50"/>
    </row>
    <row r="168" spans="1:9" ht="22.5" x14ac:dyDescent="0.35">
      <c r="I168" s="50"/>
    </row>
    <row r="169" spans="1:9" s="14" customFormat="1" ht="41.25" customHeight="1" x14ac:dyDescent="0.35">
      <c r="A169" s="35" t="s">
        <v>605</v>
      </c>
      <c r="B169" s="15">
        <f>IFERROR(AVERAGEIFS(B$3:B$162,$A$3:$A$162,"*Score*",B$3:B$162,"&gt;=0",$I$3:$I$162,"&gt;200",$I$3:$I$162,"&lt;203")*100,"Scoring Incomplete")</f>
        <v>80.379431242986428</v>
      </c>
      <c r="C169" s="15">
        <f t="shared" ref="C169:F169" si="5">IFERROR(AVERAGEIFS(C$3:C$162,$A$3:$A$162,"*Score*",C$3:C$162,"&gt;=0",$I$3:$I$162,"&gt;200",$I$3:$I$162,"&lt;203")*100,"Scoring Incomplete")</f>
        <v>81.62310986217048</v>
      </c>
      <c r="D169" s="15">
        <f t="shared" si="5"/>
        <v>83.069142512077292</v>
      </c>
      <c r="E169" s="15">
        <f t="shared" si="5"/>
        <v>89.767874396135269</v>
      </c>
      <c r="F169" s="15">
        <f t="shared" si="5"/>
        <v>82.952838199751767</v>
      </c>
      <c r="G169" s="48"/>
    </row>
    <row r="170" spans="1:9" s="14" customFormat="1" ht="18.75" customHeight="1" thickBot="1" x14ac:dyDescent="0.4">
      <c r="A170" s="35"/>
      <c r="B170" s="15"/>
      <c r="C170" s="15"/>
      <c r="D170" s="15"/>
      <c r="E170" s="15"/>
      <c r="F170" s="15"/>
      <c r="G170" s="48"/>
    </row>
    <row r="171" spans="1:9" s="16" customFormat="1" ht="57.75" customHeight="1" thickBot="1" x14ac:dyDescent="0.4">
      <c r="A171" s="36" t="s">
        <v>606</v>
      </c>
      <c r="B171" s="20">
        <f>IFERROR(AVERAGE(B169:F169),"No Scores")</f>
        <v>83.558479242624259</v>
      </c>
      <c r="G171" s="50"/>
    </row>
    <row r="172" spans="1:9" ht="60" customHeight="1" x14ac:dyDescent="0.4">
      <c r="A172" s="41"/>
      <c r="G172" s="45"/>
      <c r="I172" s="40"/>
    </row>
    <row r="173" spans="1:9" s="14" customFormat="1" ht="41.25" customHeight="1" thickBot="1" x14ac:dyDescent="0.4">
      <c r="A173" s="35" t="s">
        <v>503</v>
      </c>
      <c r="B173" s="15">
        <f t="array" ref="B173">IFERROR(SUM(SUMIFS(B$3:B$162,$A$3:$A$162,"*Score*",B$3:B$162,"&gt;=0",$I$3:$I$162,{202,212}))/SUM(COUNTIFS($A$3:$A$162,"*Score*",B$3:B$162,"&gt;=0",$I$3:$I$162,{202,212}))*100,"Scoring Incomplete")</f>
        <v>74.665551839464868</v>
      </c>
      <c r="C173" s="15">
        <f t="array" ref="C173">IFERROR(SUM(SUMIFS(C$3:C$162,$A$3:$A$162,"*Score*",C$3:C$162,"&gt;=0",$I$3:$I$162,{202,212}))/SUM(COUNTIFS($A$3:$A$162,"*Score*",C$3:C$162,"&gt;=0",$I$3:$I$162,{202,212}))*100,"Scoring Incomplete")</f>
        <v>76.785714285714292</v>
      </c>
      <c r="D173" s="15">
        <f t="array" ref="D173">IFERROR(SUM(SUMIFS(D$3:D$162,$A$3:$A$162,"*Score*",D$3:D$162,"&gt;=0",$I$3:$I$162,{202,212}))/SUM(COUNTIFS($A$3:$A$162,"*Score*",D$3:D$162,"&gt;=0",$I$3:$I$162,{202,212}))*100,"Scoring Incomplete")</f>
        <v>68.75</v>
      </c>
      <c r="E173" s="15">
        <f t="array" ref="E173">IFERROR(SUM(SUMIFS(E$3:E$162,$A$3:$A$162,"*Score*",E$3:E$162,"&gt;=0",$I$3:$I$162,{202,212}))/SUM(COUNTIFS($A$3:$A$162,"*Score*",E$3:E$162,"&gt;=0",$I$3:$I$162,{202,212}))*100,"Scoring Incomplete")</f>
        <v>83.928571428571431</v>
      </c>
      <c r="F173" s="15">
        <f t="array" ref="F173">IFERROR(SUM(SUMIFS(F$3:F$162,$A$3:$A$162,"*Score*",F$3:F$162,"&gt;=0",$I$3:$I$162,{202,212}))/SUM(COUNTIFS($A$3:$A$162,"*Score*",F$3:F$162,"&gt;=0",$I$3:$I$162,{202,212}))*100,"Scoring Incomplete")</f>
        <v>76.785714285714292</v>
      </c>
      <c r="G173" s="48"/>
    </row>
    <row r="174" spans="1:9" s="16" customFormat="1" ht="57.75" customHeight="1" thickBot="1" x14ac:dyDescent="0.4">
      <c r="A174" s="36" t="s">
        <v>505</v>
      </c>
      <c r="B174" s="20">
        <f>IFERROR(AVERAGE(B173:F173),"No Scores")</f>
        <v>76.183110367892965</v>
      </c>
      <c r="G174" s="50"/>
    </row>
    <row r="175" spans="1:9" s="14" customFormat="1" ht="38.25" customHeight="1" x14ac:dyDescent="0.35">
      <c r="A175" s="35"/>
      <c r="B175" s="15"/>
      <c r="C175" s="15"/>
      <c r="D175" s="15"/>
      <c r="E175" s="15"/>
      <c r="F175" s="15"/>
      <c r="G175" s="48"/>
    </row>
    <row r="176" spans="1:9" s="14" customFormat="1" ht="41.25" customHeight="1" thickBot="1" x14ac:dyDescent="0.4">
      <c r="A176" s="35" t="s">
        <v>504</v>
      </c>
      <c r="B176" s="15">
        <f t="array" ref="B176">IFERROR(SUM(SUMIFS(B$3:B$162,$A$3:$A$162,"*Score*",B$3:B$162,"&gt;=0",$I$3:$I$162,{201,211}))/SUM(COUNTIFS($A$3:$A$162,"*Score*",B$3:B$162,"&gt;=0",$I$3:$I$162,{201,211}))*100,"Scoring Incomplete")</f>
        <v>88.268533731200932</v>
      </c>
      <c r="C176" s="15">
        <f t="array" ref="C176">IFERROR(SUM(SUMIFS(C$3:C$162,$A$3:$A$162,"*Score*",C$3:C$162,"&gt;=0",$I$3:$I$162,{201,211}))/SUM(COUNTIFS($A$3:$A$162,"*Score*",C$3:C$162,"&gt;=0",$I$3:$I$162,{201,211}))*100,"Scoring Incomplete")</f>
        <v>85.030407713382203</v>
      </c>
      <c r="D176" s="15">
        <f t="array" ref="D176">IFERROR(SUM(SUMIFS(D$3:D$162,$A$3:$A$162,"*Score*",D$3:D$162,"&gt;=0",$I$3:$I$162,{201,211}))/SUM(COUNTIFS($A$3:$A$162,"*Score*",D$3:D$162,"&gt;=0",$I$3:$I$162,{201,211}))*100,"Scoring Incomplete")</f>
        <v>88.796799516908223</v>
      </c>
      <c r="E176" s="15">
        <f t="array" ref="E176">IFERROR(SUM(SUMIFS(E$3:E$162,$A$3:$A$162,"*Score*",E$3:E$162,"&gt;=0",$I$3:$I$162,{201,211}))/SUM(COUNTIFS($A$3:$A$162,"*Score*",E$3:E$162,"&gt;=0",$I$3:$I$162,{201,211}))*100,"Scoring Incomplete")</f>
        <v>92.305697641375389</v>
      </c>
      <c r="F176" s="15">
        <f t="array" ref="F176">IFERROR(SUM(SUMIFS(F$3:F$162,$A$3:$A$162,"*Score*",F$3:F$162,"&gt;=0",$I$3:$I$162,{201,211}))/SUM(COUNTIFS($A$3:$A$162,"*Score*",F$3:F$162,"&gt;=0",$I$3:$I$162,{201,211}))*100,"Scoring Incomplete")</f>
        <v>87.61719112596306</v>
      </c>
      <c r="G176" s="48"/>
    </row>
    <row r="177" spans="1:7" s="16" customFormat="1" ht="57.75" customHeight="1" thickBot="1" x14ac:dyDescent="0.4">
      <c r="A177" s="36" t="s">
        <v>495</v>
      </c>
      <c r="B177" s="20">
        <f>IFERROR(AVERAGE(B176:F176),"No Scores")</f>
        <v>88.403725945765956</v>
      </c>
      <c r="G177" s="50"/>
    </row>
    <row r="179" spans="1:7" x14ac:dyDescent="0.35">
      <c r="A179" s="40" t="s">
        <v>607</v>
      </c>
      <c r="B179" s="40">
        <f>SUM(B4:F4)</f>
        <v>64</v>
      </c>
    </row>
    <row r="180" spans="1:7" x14ac:dyDescent="0.35">
      <c r="A180" s="40" t="s">
        <v>608</v>
      </c>
      <c r="B180" s="40">
        <f>SUM(B5:F5)</f>
        <v>39</v>
      </c>
    </row>
    <row r="182" spans="1:7" x14ac:dyDescent="0.35">
      <c r="A182" s="40" t="s">
        <v>609</v>
      </c>
      <c r="B182" s="40">
        <f>SUM(B95:F95)</f>
        <v>258</v>
      </c>
    </row>
    <row r="183" spans="1:7" x14ac:dyDescent="0.35">
      <c r="A183" s="40" t="s">
        <v>610</v>
      </c>
      <c r="B183" s="40">
        <f>SUM(B96:F96)</f>
        <v>233</v>
      </c>
    </row>
  </sheetData>
  <mergeCells count="12">
    <mergeCell ref="A149:B149"/>
    <mergeCell ref="G1:G2"/>
    <mergeCell ref="H1:H2"/>
    <mergeCell ref="I1:I2"/>
    <mergeCell ref="A10:B10"/>
    <mergeCell ref="A16:B16"/>
    <mergeCell ref="A22:B22"/>
    <mergeCell ref="A64:B64"/>
    <mergeCell ref="A73:B73"/>
    <mergeCell ref="A94:B94"/>
    <mergeCell ref="A125:B125"/>
    <mergeCell ref="A143:B143"/>
  </mergeCells>
  <dataValidations count="1">
    <dataValidation type="list" allowBlank="1" showInputMessage="1" showErrorMessage="1" sqref="B6:F7" xr:uid="{220A192F-C111-49BC-A1A7-8A09E6ADACD9}">
      <formula1>"N/A,1,.75,.5,.25,0"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F6E7-B40C-4EEF-A53F-8553A6AED1F2}">
  <dimension ref="A1:I183"/>
  <sheetViews>
    <sheetView zoomScaleNormal="100" workbookViewId="0">
      <pane xSplit="1" ySplit="2" topLeftCell="B3" activePane="bottomRight" state="frozen"/>
      <selection pane="topRight" activeCell="B1" sqref="B1"/>
      <selection pane="bottomLeft" activeCell="A2" sqref="A2"/>
      <selection pane="bottomRight"/>
    </sheetView>
  </sheetViews>
  <sheetFormatPr defaultColWidth="9.1796875" defaultRowHeight="17.5" x14ac:dyDescent="0.35"/>
  <cols>
    <col min="1" max="1" width="43.1796875" style="40" customWidth="1"/>
    <col min="2" max="6" width="42.81640625" style="40" customWidth="1"/>
    <col min="7" max="8" width="12.7265625" style="40" customWidth="1"/>
    <col min="9" max="9" width="11.81640625" style="45" customWidth="1"/>
    <col min="10" max="16384" width="9.1796875" style="40"/>
  </cols>
  <sheetData>
    <row r="1" spans="1:9" ht="24" customHeight="1" x14ac:dyDescent="0.35">
      <c r="A1" s="40" t="s">
        <v>1074</v>
      </c>
      <c r="B1" s="40" t="s">
        <v>170</v>
      </c>
      <c r="C1" s="40" t="s">
        <v>258</v>
      </c>
      <c r="D1" s="40" t="s">
        <v>511</v>
      </c>
      <c r="E1" s="40" t="s">
        <v>1075</v>
      </c>
      <c r="F1" s="40" t="s">
        <v>1076</v>
      </c>
      <c r="G1" s="80" t="s">
        <v>197</v>
      </c>
      <c r="H1" s="81" t="s">
        <v>198</v>
      </c>
      <c r="I1" s="82" t="s">
        <v>498</v>
      </c>
    </row>
    <row r="2" spans="1:9" s="2" customFormat="1" ht="60.75" customHeight="1" x14ac:dyDescent="0.35">
      <c r="A2" s="2" t="s">
        <v>1077</v>
      </c>
      <c r="B2" s="3" t="s">
        <v>1078</v>
      </c>
      <c r="C2" s="3" t="s">
        <v>1079</v>
      </c>
      <c r="D2" s="3" t="s">
        <v>1080</v>
      </c>
      <c r="E2" s="3" t="s">
        <v>1081</v>
      </c>
      <c r="F2" s="3" t="s">
        <v>1082</v>
      </c>
      <c r="G2" s="80"/>
      <c r="H2" s="81"/>
      <c r="I2" s="83"/>
    </row>
    <row r="3" spans="1:9" s="38" customFormat="1" ht="27" customHeight="1" x14ac:dyDescent="0.4">
      <c r="A3" s="38" t="s">
        <v>773</v>
      </c>
      <c r="B3" s="5"/>
      <c r="C3" s="5"/>
      <c r="D3" s="5"/>
      <c r="E3" s="5"/>
      <c r="F3" s="5"/>
      <c r="G3" s="21"/>
      <c r="I3" s="44"/>
    </row>
    <row r="4" spans="1:9" x14ac:dyDescent="0.35">
      <c r="A4" s="40" t="s">
        <v>0</v>
      </c>
      <c r="B4" s="66">
        <v>18</v>
      </c>
      <c r="C4" s="66">
        <v>11</v>
      </c>
      <c r="D4" s="66">
        <v>12</v>
      </c>
      <c r="E4" s="66">
        <v>11</v>
      </c>
      <c r="F4" s="66">
        <v>10</v>
      </c>
      <c r="G4" s="39"/>
    </row>
    <row r="5" spans="1:9" x14ac:dyDescent="0.35">
      <c r="A5" s="40" t="s">
        <v>260</v>
      </c>
      <c r="B5" s="66">
        <v>10</v>
      </c>
      <c r="C5" s="66">
        <v>11</v>
      </c>
      <c r="D5" s="66">
        <v>12</v>
      </c>
      <c r="E5" s="66">
        <v>11</v>
      </c>
      <c r="F5" s="66">
        <v>10</v>
      </c>
      <c r="G5" s="39"/>
    </row>
    <row r="6" spans="1:9" x14ac:dyDescent="0.35">
      <c r="A6" s="40" t="s">
        <v>412</v>
      </c>
      <c r="B6" s="40" t="s">
        <v>518</v>
      </c>
      <c r="C6" s="40" t="s">
        <v>518</v>
      </c>
      <c r="D6" s="40" t="s">
        <v>518</v>
      </c>
      <c r="E6" s="40" t="s">
        <v>518</v>
      </c>
      <c r="F6" s="40" t="s">
        <v>518</v>
      </c>
      <c r="G6" s="39"/>
    </row>
    <row r="7" spans="1:9" x14ac:dyDescent="0.35">
      <c r="A7" s="40" t="s">
        <v>413</v>
      </c>
      <c r="B7" s="40" t="s">
        <v>518</v>
      </c>
      <c r="C7" s="40" t="s">
        <v>518</v>
      </c>
      <c r="D7" s="40" t="s">
        <v>518</v>
      </c>
      <c r="E7" s="40" t="s">
        <v>518</v>
      </c>
      <c r="F7" s="40" t="s">
        <v>518</v>
      </c>
      <c r="G7" s="39"/>
    </row>
    <row r="8" spans="1:9" ht="60" x14ac:dyDescent="0.35">
      <c r="A8" s="40" t="s">
        <v>1</v>
      </c>
      <c r="B8" s="66" t="s">
        <v>1083</v>
      </c>
      <c r="C8" s="66" t="s">
        <v>1084</v>
      </c>
      <c r="D8" s="66" t="s">
        <v>1084</v>
      </c>
      <c r="E8" s="66" t="s">
        <v>1084</v>
      </c>
      <c r="F8" s="66" t="s">
        <v>1084</v>
      </c>
      <c r="G8" s="39"/>
    </row>
    <row r="9" spans="1:9" ht="27" customHeight="1" x14ac:dyDescent="0.35">
      <c r="A9" s="40" t="s">
        <v>2</v>
      </c>
      <c r="B9" s="40">
        <f>IFERROR(((B5/B4)+IF(ISNUMBER(B6),B6,0)+IF(ISNUMBER(B7),B7,0))/COUNT(B5,B6,B7),"Incomplete Scoring")</f>
        <v>0.55555555555555558</v>
      </c>
      <c r="C9" s="40">
        <f t="shared" ref="C9:F9" si="0">IFERROR(((C5/C4)+IF(ISNUMBER(C6),C6,0)+IF(ISNUMBER(C7),C7,0))/COUNT(C5,C6,C7),"Incomplete Scoring")</f>
        <v>1</v>
      </c>
      <c r="D9" s="40">
        <f t="shared" si="0"/>
        <v>1</v>
      </c>
      <c r="E9" s="40">
        <f t="shared" si="0"/>
        <v>1</v>
      </c>
      <c r="F9" s="40">
        <f t="shared" si="0"/>
        <v>1</v>
      </c>
      <c r="G9" s="39">
        <f>COUNTIF(B9:F9,1)</f>
        <v>4</v>
      </c>
      <c r="H9" s="40">
        <f>COUNTIF(B9:F9,0)</f>
        <v>0</v>
      </c>
      <c r="I9" s="45" t="s">
        <v>497</v>
      </c>
    </row>
    <row r="10" spans="1:9" s="38" customFormat="1" ht="27" customHeight="1" x14ac:dyDescent="0.4">
      <c r="A10" s="78" t="s">
        <v>779</v>
      </c>
      <c r="B10" s="78"/>
      <c r="G10" s="21"/>
      <c r="I10" s="44"/>
    </row>
    <row r="11" spans="1:9" ht="35" x14ac:dyDescent="0.35">
      <c r="A11" s="40" t="s">
        <v>3</v>
      </c>
      <c r="B11" s="40" t="s">
        <v>1085</v>
      </c>
      <c r="C11" s="40" t="s">
        <v>1085</v>
      </c>
      <c r="D11" s="40" t="s">
        <v>1085</v>
      </c>
      <c r="E11" s="40" t="s">
        <v>1085</v>
      </c>
      <c r="F11" s="40" t="s">
        <v>1085</v>
      </c>
      <c r="G11" s="39"/>
    </row>
    <row r="12" spans="1:9" ht="27" customHeight="1" x14ac:dyDescent="0.35">
      <c r="A12" s="40" t="s">
        <v>4</v>
      </c>
      <c r="B12" s="40" t="s">
        <v>518</v>
      </c>
      <c r="C12" s="40" t="s">
        <v>518</v>
      </c>
      <c r="D12" s="40" t="s">
        <v>518</v>
      </c>
      <c r="E12" s="40" t="s">
        <v>518</v>
      </c>
      <c r="F12" s="40" t="s">
        <v>518</v>
      </c>
      <c r="G12" s="39">
        <f>COUNTIF(B12:F12,1)</f>
        <v>0</v>
      </c>
      <c r="H12" s="40">
        <f>COUNTIF(B12:F12,0)</f>
        <v>0</v>
      </c>
      <c r="I12" s="46">
        <v>201</v>
      </c>
    </row>
    <row r="13" spans="1:9" s="38" customFormat="1" ht="27" customHeight="1" x14ac:dyDescent="0.4">
      <c r="A13" s="38" t="s">
        <v>781</v>
      </c>
      <c r="G13" s="21"/>
      <c r="I13" s="44"/>
    </row>
    <row r="14" spans="1:9" ht="52.5" x14ac:dyDescent="0.35">
      <c r="A14" s="40" t="s">
        <v>5</v>
      </c>
      <c r="B14" s="40" t="s">
        <v>1086</v>
      </c>
      <c r="C14" s="40" t="s">
        <v>910</v>
      </c>
      <c r="D14" s="40" t="s">
        <v>910</v>
      </c>
      <c r="E14" s="40" t="s">
        <v>910</v>
      </c>
      <c r="F14" s="40" t="s">
        <v>1087</v>
      </c>
      <c r="G14" s="39"/>
    </row>
    <row r="15" spans="1:9" ht="27" customHeight="1" x14ac:dyDescent="0.35">
      <c r="A15" s="40" t="s">
        <v>6</v>
      </c>
      <c r="B15" s="40">
        <v>0.5</v>
      </c>
      <c r="C15" s="40" t="s">
        <v>518</v>
      </c>
      <c r="D15" s="40" t="s">
        <v>518</v>
      </c>
      <c r="E15" s="40" t="s">
        <v>518</v>
      </c>
      <c r="F15" s="40">
        <v>0.5</v>
      </c>
      <c r="G15" s="39">
        <f>COUNTIF(B15:F15,1)</f>
        <v>0</v>
      </c>
      <c r="H15" s="40">
        <f>COUNTIF(B15:F15,0)</f>
        <v>0</v>
      </c>
      <c r="I15" s="45" t="s">
        <v>526</v>
      </c>
    </row>
    <row r="16" spans="1:9" s="38" customFormat="1" ht="27" customHeight="1" x14ac:dyDescent="0.4">
      <c r="A16" s="78" t="s">
        <v>784</v>
      </c>
      <c r="B16" s="78"/>
      <c r="G16" s="21"/>
      <c r="I16" s="44"/>
    </row>
    <row r="17" spans="1:9" ht="70" x14ac:dyDescent="0.35">
      <c r="A17" s="40" t="s">
        <v>7</v>
      </c>
      <c r="B17" s="40" t="s">
        <v>1088</v>
      </c>
      <c r="C17" s="40" t="s">
        <v>910</v>
      </c>
      <c r="D17" s="40" t="s">
        <v>910</v>
      </c>
      <c r="E17" s="40" t="s">
        <v>910</v>
      </c>
      <c r="F17" s="40" t="s">
        <v>1089</v>
      </c>
      <c r="G17" s="39"/>
    </row>
    <row r="18" spans="1:9" ht="27" customHeight="1" x14ac:dyDescent="0.35">
      <c r="A18" s="40" t="s">
        <v>8</v>
      </c>
      <c r="B18" s="40">
        <v>0.25</v>
      </c>
      <c r="C18" s="40" t="s">
        <v>518</v>
      </c>
      <c r="D18" s="40" t="s">
        <v>518</v>
      </c>
      <c r="E18" s="40" t="s">
        <v>518</v>
      </c>
      <c r="F18" s="40">
        <v>1</v>
      </c>
      <c r="G18" s="39">
        <f>COUNTIF(B18:F18,1)</f>
        <v>1</v>
      </c>
      <c r="H18" s="40">
        <f>COUNTIF(B18:F18,0)</f>
        <v>0</v>
      </c>
      <c r="I18" s="46">
        <v>201</v>
      </c>
    </row>
    <row r="19" spans="1:9" s="38" customFormat="1" ht="27" customHeight="1" x14ac:dyDescent="0.4">
      <c r="A19" s="38" t="s">
        <v>786</v>
      </c>
      <c r="G19" s="21"/>
      <c r="I19" s="44"/>
    </row>
    <row r="20" spans="1:9" x14ac:dyDescent="0.35">
      <c r="A20" s="40" t="s">
        <v>9</v>
      </c>
      <c r="B20" s="40" t="s">
        <v>911</v>
      </c>
      <c r="C20" s="40" t="s">
        <v>911</v>
      </c>
      <c r="D20" s="40" t="s">
        <v>911</v>
      </c>
      <c r="E20" s="40" t="s">
        <v>911</v>
      </c>
      <c r="F20" s="40" t="s">
        <v>911</v>
      </c>
      <c r="G20" s="39"/>
    </row>
    <row r="21" spans="1:9" ht="27" customHeight="1" x14ac:dyDescent="0.35">
      <c r="A21" s="40" t="s">
        <v>10</v>
      </c>
      <c r="B21" s="40" t="s">
        <v>518</v>
      </c>
      <c r="C21" s="40" t="s">
        <v>518</v>
      </c>
      <c r="D21" s="40" t="s">
        <v>518</v>
      </c>
      <c r="E21" s="40" t="s">
        <v>518</v>
      </c>
      <c r="F21" s="40" t="s">
        <v>518</v>
      </c>
      <c r="G21" s="39">
        <f>COUNTIF(B21:F21,1)</f>
        <v>0</v>
      </c>
      <c r="H21" s="40">
        <f>COUNTIF(B21:F21,0)</f>
        <v>0</v>
      </c>
      <c r="I21" s="46">
        <v>202</v>
      </c>
    </row>
    <row r="22" spans="1:9" s="38" customFormat="1" ht="27" customHeight="1" x14ac:dyDescent="0.4">
      <c r="A22" s="78" t="s">
        <v>787</v>
      </c>
      <c r="B22" s="78"/>
      <c r="G22" s="21"/>
      <c r="I22" s="44"/>
    </row>
    <row r="23" spans="1:9" ht="70" x14ac:dyDescent="0.35">
      <c r="A23" s="40" t="s">
        <v>11</v>
      </c>
      <c r="B23" s="40" t="s">
        <v>1090</v>
      </c>
      <c r="C23" s="40" t="s">
        <v>910</v>
      </c>
      <c r="D23" s="40" t="s">
        <v>910</v>
      </c>
      <c r="E23" s="40" t="s">
        <v>910</v>
      </c>
      <c r="F23" s="40" t="s">
        <v>1091</v>
      </c>
      <c r="G23" s="39"/>
    </row>
    <row r="24" spans="1:9" ht="27" customHeight="1" x14ac:dyDescent="0.35">
      <c r="A24" s="40" t="s">
        <v>12</v>
      </c>
      <c r="B24" s="40">
        <v>0.25</v>
      </c>
      <c r="C24" s="40" t="s">
        <v>518</v>
      </c>
      <c r="D24" s="40" t="s">
        <v>518</v>
      </c>
      <c r="E24" s="40" t="s">
        <v>518</v>
      </c>
      <c r="F24" s="40">
        <v>0.25</v>
      </c>
      <c r="G24" s="39">
        <f>COUNTIF(B24:F24,1)</f>
        <v>0</v>
      </c>
      <c r="H24" s="40">
        <f>COUNTIF(B24:F24,0)</f>
        <v>0</v>
      </c>
      <c r="I24" s="46">
        <v>202</v>
      </c>
    </row>
    <row r="25" spans="1:9" s="38" customFormat="1" ht="27" customHeight="1" x14ac:dyDescent="0.4">
      <c r="A25" s="38" t="s">
        <v>182</v>
      </c>
      <c r="G25" s="21"/>
      <c r="I25" s="44"/>
    </row>
    <row r="26" spans="1:9" ht="87.5" x14ac:dyDescent="0.35">
      <c r="A26" s="40" t="s">
        <v>13</v>
      </c>
      <c r="B26" s="40" t="s">
        <v>1092</v>
      </c>
      <c r="C26" s="40" t="s">
        <v>1093</v>
      </c>
      <c r="D26" s="40" t="s">
        <v>1094</v>
      </c>
      <c r="E26" s="40" t="s">
        <v>1094</v>
      </c>
      <c r="F26" s="40" t="s">
        <v>1095</v>
      </c>
      <c r="G26" s="39"/>
    </row>
    <row r="27" spans="1:9" ht="27" customHeight="1" x14ac:dyDescent="0.35">
      <c r="A27" s="40" t="s">
        <v>14</v>
      </c>
      <c r="B27" s="40">
        <v>0.75</v>
      </c>
      <c r="C27" s="40">
        <v>0.75</v>
      </c>
      <c r="D27" s="40">
        <v>0.75</v>
      </c>
      <c r="E27" s="40">
        <v>0.75</v>
      </c>
      <c r="F27" s="40">
        <v>0.75</v>
      </c>
      <c r="G27" s="39">
        <f>COUNTIF(B27:F27,1)</f>
        <v>0</v>
      </c>
      <c r="H27" s="40">
        <f>COUNTIF(B27:F27,0)</f>
        <v>0</v>
      </c>
      <c r="I27" s="46">
        <v>202</v>
      </c>
    </row>
    <row r="28" spans="1:9" s="38" customFormat="1" ht="27" customHeight="1" x14ac:dyDescent="0.4">
      <c r="A28" s="38" t="s">
        <v>183</v>
      </c>
      <c r="G28" s="21"/>
      <c r="I28" s="44"/>
    </row>
    <row r="29" spans="1:9" x14ac:dyDescent="0.35">
      <c r="A29" s="40" t="s">
        <v>15</v>
      </c>
      <c r="B29" s="40" t="s">
        <v>1096</v>
      </c>
      <c r="C29" s="40" t="s">
        <v>1096</v>
      </c>
      <c r="D29" s="40" t="s">
        <v>1096</v>
      </c>
      <c r="E29" s="40" t="s">
        <v>1097</v>
      </c>
      <c r="F29" s="40" t="s">
        <v>1097</v>
      </c>
      <c r="G29" s="39"/>
    </row>
    <row r="30" spans="1:9" ht="27" customHeight="1" x14ac:dyDescent="0.35">
      <c r="A30" s="40" t="s">
        <v>16</v>
      </c>
      <c r="B30" s="40">
        <v>1</v>
      </c>
      <c r="C30" s="40">
        <v>1</v>
      </c>
      <c r="D30" s="40">
        <v>1</v>
      </c>
      <c r="E30" s="40">
        <v>1</v>
      </c>
      <c r="F30" s="40">
        <v>1</v>
      </c>
      <c r="G30" s="39">
        <f>COUNTIF(B30:F30,1)</f>
        <v>5</v>
      </c>
      <c r="H30" s="40">
        <f>COUNTIF(B30:F30,0)</f>
        <v>0</v>
      </c>
      <c r="I30" s="46">
        <v>201</v>
      </c>
    </row>
    <row r="31" spans="1:9" s="38" customFormat="1" ht="27" customHeight="1" x14ac:dyDescent="0.4">
      <c r="A31" s="38" t="s">
        <v>184</v>
      </c>
      <c r="G31" s="21"/>
      <c r="I31" s="44"/>
    </row>
    <row r="32" spans="1:9" x14ac:dyDescent="0.35">
      <c r="A32" s="40" t="s">
        <v>17</v>
      </c>
      <c r="B32" s="40" t="s">
        <v>792</v>
      </c>
      <c r="C32" s="40" t="s">
        <v>792</v>
      </c>
      <c r="D32" s="40" t="s">
        <v>792</v>
      </c>
      <c r="E32" s="40" t="s">
        <v>792</v>
      </c>
      <c r="F32" s="40" t="s">
        <v>792</v>
      </c>
      <c r="G32" s="39"/>
    </row>
    <row r="33" spans="1:9" ht="27" customHeight="1" x14ac:dyDescent="0.35">
      <c r="A33" s="40" t="s">
        <v>18</v>
      </c>
      <c r="B33" s="40" t="s">
        <v>518</v>
      </c>
      <c r="C33" s="40" t="s">
        <v>518</v>
      </c>
      <c r="D33" s="40" t="s">
        <v>518</v>
      </c>
      <c r="E33" s="40" t="s">
        <v>518</v>
      </c>
      <c r="F33" s="40" t="s">
        <v>518</v>
      </c>
      <c r="G33" s="39">
        <f>COUNTIF(B33:F33,1)</f>
        <v>0</v>
      </c>
      <c r="H33" s="40">
        <f>COUNTIF(B33:F33,0)</f>
        <v>0</v>
      </c>
      <c r="I33" s="46">
        <v>201</v>
      </c>
    </row>
    <row r="34" spans="1:9" s="38" customFormat="1" ht="27" customHeight="1" x14ac:dyDescent="0.4">
      <c r="A34" s="38" t="s">
        <v>113</v>
      </c>
      <c r="G34" s="21"/>
      <c r="I34" s="44"/>
    </row>
    <row r="35" spans="1:9" ht="35" x14ac:dyDescent="0.35">
      <c r="A35" s="40" t="s">
        <v>145</v>
      </c>
      <c r="B35" s="40" t="s">
        <v>1098</v>
      </c>
      <c r="C35" s="40" t="s">
        <v>1098</v>
      </c>
      <c r="D35" s="40" t="s">
        <v>1098</v>
      </c>
      <c r="E35" s="40" t="s">
        <v>1098</v>
      </c>
      <c r="F35" s="40" t="s">
        <v>1098</v>
      </c>
      <c r="G35" s="39"/>
    </row>
    <row r="36" spans="1:9" ht="27" customHeight="1" x14ac:dyDescent="0.35">
      <c r="A36" s="40" t="s">
        <v>146</v>
      </c>
      <c r="B36" s="40">
        <v>1</v>
      </c>
      <c r="C36" s="40">
        <v>1</v>
      </c>
      <c r="D36" s="40">
        <v>1</v>
      </c>
      <c r="E36" s="40">
        <v>1</v>
      </c>
      <c r="F36" s="40">
        <v>1</v>
      </c>
      <c r="G36" s="39">
        <f>COUNTIF(B36:F36,1)</f>
        <v>5</v>
      </c>
      <c r="H36" s="40">
        <f>COUNTIF(B36:F36,0)</f>
        <v>0</v>
      </c>
      <c r="I36" s="46">
        <v>212</v>
      </c>
    </row>
    <row r="37" spans="1:9" s="38" customFormat="1" ht="27" customHeight="1" x14ac:dyDescent="0.4">
      <c r="A37" s="38" t="s">
        <v>125</v>
      </c>
      <c r="G37" s="21"/>
      <c r="I37" s="44"/>
    </row>
    <row r="38" spans="1:9" ht="35" x14ac:dyDescent="0.35">
      <c r="A38" s="40" t="s">
        <v>147</v>
      </c>
      <c r="B38" s="40" t="s">
        <v>682</v>
      </c>
      <c r="C38" s="40" t="s">
        <v>682</v>
      </c>
      <c r="D38" s="40" t="s">
        <v>682</v>
      </c>
      <c r="E38" s="40" t="s">
        <v>682</v>
      </c>
      <c r="F38" s="40" t="s">
        <v>682</v>
      </c>
      <c r="G38" s="39"/>
    </row>
    <row r="39" spans="1:9" ht="27" customHeight="1" x14ac:dyDescent="0.35">
      <c r="A39" s="40" t="s">
        <v>148</v>
      </c>
      <c r="B39" s="40" t="s">
        <v>518</v>
      </c>
      <c r="C39" s="40" t="s">
        <v>518</v>
      </c>
      <c r="D39" s="40" t="s">
        <v>518</v>
      </c>
      <c r="E39" s="40" t="s">
        <v>518</v>
      </c>
      <c r="F39" s="40" t="s">
        <v>518</v>
      </c>
      <c r="G39" s="39">
        <f>COUNTIF(B39:F39,1)</f>
        <v>0</v>
      </c>
      <c r="H39" s="40">
        <f>COUNTIF(B39:F39,0)</f>
        <v>0</v>
      </c>
      <c r="I39" s="46">
        <v>212</v>
      </c>
    </row>
    <row r="40" spans="1:9" s="38" customFormat="1" ht="27" customHeight="1" x14ac:dyDescent="0.4">
      <c r="A40" s="38" t="s">
        <v>185</v>
      </c>
      <c r="G40" s="21"/>
      <c r="I40" s="44"/>
    </row>
    <row r="41" spans="1:9" ht="52.5" x14ac:dyDescent="0.35">
      <c r="A41" s="40" t="s">
        <v>19</v>
      </c>
      <c r="B41" s="40" t="s">
        <v>1099</v>
      </c>
      <c r="C41" s="40" t="s">
        <v>1100</v>
      </c>
      <c r="D41" s="40" t="s">
        <v>1100</v>
      </c>
      <c r="E41" s="40" t="s">
        <v>1100</v>
      </c>
      <c r="F41" s="40" t="s">
        <v>1100</v>
      </c>
      <c r="G41" s="39"/>
    </row>
    <row r="42" spans="1:9" ht="27" customHeight="1" x14ac:dyDescent="0.35">
      <c r="A42" s="40" t="s">
        <v>20</v>
      </c>
      <c r="B42" s="40">
        <v>1</v>
      </c>
      <c r="C42" s="40">
        <v>0.5</v>
      </c>
      <c r="D42" s="40">
        <v>0.5</v>
      </c>
      <c r="E42" s="40">
        <v>0.5</v>
      </c>
      <c r="F42" s="40">
        <v>0.5</v>
      </c>
      <c r="G42" s="39">
        <f>COUNTIF(B42:F42,1)</f>
        <v>1</v>
      </c>
      <c r="H42" s="40">
        <f>COUNTIF(B42:F42,0)</f>
        <v>0</v>
      </c>
      <c r="I42" s="46">
        <v>201</v>
      </c>
    </row>
    <row r="43" spans="1:9" s="38" customFormat="1" ht="27" customHeight="1" x14ac:dyDescent="0.4">
      <c r="A43" s="38" t="s">
        <v>186</v>
      </c>
      <c r="G43" s="21"/>
      <c r="I43" s="44"/>
    </row>
    <row r="44" spans="1:9" ht="35" x14ac:dyDescent="0.35">
      <c r="A44" s="40" t="s">
        <v>21</v>
      </c>
      <c r="B44" s="40" t="s">
        <v>1101</v>
      </c>
      <c r="C44" s="40" t="s">
        <v>1101</v>
      </c>
      <c r="D44" s="40" t="s">
        <v>1101</v>
      </c>
      <c r="E44" s="40" t="s">
        <v>1101</v>
      </c>
      <c r="F44" s="40" t="s">
        <v>1101</v>
      </c>
      <c r="G44" s="39"/>
    </row>
    <row r="45" spans="1:9" ht="27" customHeight="1" x14ac:dyDescent="0.35">
      <c r="A45" s="40" t="s">
        <v>22</v>
      </c>
      <c r="B45" s="40" t="s">
        <v>518</v>
      </c>
      <c r="C45" s="40" t="s">
        <v>518</v>
      </c>
      <c r="D45" s="40" t="s">
        <v>518</v>
      </c>
      <c r="E45" s="40" t="s">
        <v>518</v>
      </c>
      <c r="F45" s="40" t="s">
        <v>518</v>
      </c>
      <c r="G45" s="39">
        <f>COUNTIF(B45:F45,1)</f>
        <v>0</v>
      </c>
      <c r="H45" s="40">
        <f>COUNTIF(B45:F45,0)</f>
        <v>0</v>
      </c>
      <c r="I45" s="46">
        <v>201</v>
      </c>
    </row>
    <row r="46" spans="1:9" s="38" customFormat="1" ht="27" customHeight="1" x14ac:dyDescent="0.4">
      <c r="A46" s="38" t="s">
        <v>187</v>
      </c>
      <c r="G46" s="21"/>
      <c r="I46" s="44"/>
    </row>
    <row r="47" spans="1:9" ht="70" x14ac:dyDescent="0.35">
      <c r="A47" s="40" t="s">
        <v>23</v>
      </c>
      <c r="B47" s="40" t="s">
        <v>802</v>
      </c>
      <c r="C47" s="40" t="s">
        <v>802</v>
      </c>
      <c r="D47" s="40" t="s">
        <v>802</v>
      </c>
      <c r="E47" s="40" t="s">
        <v>802</v>
      </c>
      <c r="F47" s="40" t="s">
        <v>802</v>
      </c>
      <c r="G47" s="39"/>
    </row>
    <row r="48" spans="1:9" ht="27" customHeight="1" x14ac:dyDescent="0.35">
      <c r="A48" s="40" t="s">
        <v>24</v>
      </c>
      <c r="B48" s="40">
        <v>0.5</v>
      </c>
      <c r="C48" s="40">
        <v>0.5</v>
      </c>
      <c r="D48" s="40">
        <v>0.5</v>
      </c>
      <c r="E48" s="40">
        <v>0.5</v>
      </c>
      <c r="F48" s="40">
        <v>0.5</v>
      </c>
      <c r="G48" s="39">
        <f>COUNTIF(B48:F48,1)</f>
        <v>0</v>
      </c>
      <c r="H48" s="40">
        <f>COUNTIF(B48:F48,0)</f>
        <v>0</v>
      </c>
      <c r="I48" s="46">
        <v>202</v>
      </c>
    </row>
    <row r="49" spans="1:9" s="38" customFormat="1" ht="27" customHeight="1" x14ac:dyDescent="0.4">
      <c r="A49" s="38" t="s">
        <v>188</v>
      </c>
      <c r="G49" s="21"/>
      <c r="I49" s="44"/>
    </row>
    <row r="50" spans="1:9" ht="35" x14ac:dyDescent="0.35">
      <c r="A50" s="40" t="s">
        <v>25</v>
      </c>
      <c r="B50" s="40" t="s">
        <v>804</v>
      </c>
      <c r="C50" s="40" t="s">
        <v>804</v>
      </c>
      <c r="D50" s="40" t="s">
        <v>804</v>
      </c>
      <c r="E50" s="40" t="s">
        <v>804</v>
      </c>
      <c r="F50" s="40" t="s">
        <v>804</v>
      </c>
      <c r="G50" s="39"/>
    </row>
    <row r="51" spans="1:9" ht="27" customHeight="1" x14ac:dyDescent="0.35">
      <c r="A51" s="40" t="s">
        <v>26</v>
      </c>
      <c r="B51" s="40">
        <v>0</v>
      </c>
      <c r="C51" s="40">
        <v>0</v>
      </c>
      <c r="D51" s="40">
        <v>0</v>
      </c>
      <c r="E51" s="40">
        <v>0</v>
      </c>
      <c r="F51" s="40">
        <v>0</v>
      </c>
      <c r="G51" s="39">
        <f>COUNTIF(B51:F51,1)</f>
        <v>0</v>
      </c>
      <c r="H51" s="40">
        <f>COUNTIF(B51:F51,0)</f>
        <v>5</v>
      </c>
      <c r="I51" s="46">
        <v>202</v>
      </c>
    </row>
    <row r="52" spans="1:9" s="38" customFormat="1" ht="27" customHeight="1" x14ac:dyDescent="0.4">
      <c r="A52" s="38" t="s">
        <v>189</v>
      </c>
      <c r="G52" s="21"/>
      <c r="I52" s="44"/>
    </row>
    <row r="53" spans="1:9" ht="35" x14ac:dyDescent="0.35">
      <c r="A53" s="40" t="s">
        <v>27</v>
      </c>
      <c r="B53" s="40" t="s">
        <v>1102</v>
      </c>
      <c r="C53" s="40" t="s">
        <v>1102</v>
      </c>
      <c r="D53" s="40" t="s">
        <v>1102</v>
      </c>
      <c r="E53" s="40" t="s">
        <v>1102</v>
      </c>
      <c r="F53" s="40" t="s">
        <v>1102</v>
      </c>
      <c r="G53" s="39"/>
    </row>
    <row r="54" spans="1:9" x14ac:dyDescent="0.35">
      <c r="A54" s="40" t="s">
        <v>28</v>
      </c>
      <c r="B54" s="40">
        <v>0</v>
      </c>
      <c r="C54" s="40">
        <v>0</v>
      </c>
      <c r="D54" s="40">
        <v>0</v>
      </c>
      <c r="E54" s="40">
        <v>0</v>
      </c>
      <c r="F54" s="40">
        <v>0</v>
      </c>
      <c r="G54" s="39">
        <f>COUNTIF(B54:F54,1)</f>
        <v>0</v>
      </c>
      <c r="H54" s="40">
        <f>COUNTIF(B54:F54,0)</f>
        <v>5</v>
      </c>
      <c r="I54" s="46">
        <v>202</v>
      </c>
    </row>
    <row r="55" spans="1:9" s="38" customFormat="1" ht="27" customHeight="1" x14ac:dyDescent="0.4">
      <c r="A55" s="38" t="s">
        <v>128</v>
      </c>
      <c r="G55" s="21"/>
      <c r="I55" s="44"/>
    </row>
    <row r="56" spans="1:9" ht="52.5" x14ac:dyDescent="0.35">
      <c r="A56" s="40" t="s">
        <v>149</v>
      </c>
      <c r="B56" s="40" t="s">
        <v>1103</v>
      </c>
      <c r="C56" s="40" t="s">
        <v>1103</v>
      </c>
      <c r="D56" s="40" t="s">
        <v>1103</v>
      </c>
      <c r="E56" s="40" t="s">
        <v>1103</v>
      </c>
      <c r="F56" s="40" t="s">
        <v>1103</v>
      </c>
      <c r="G56" s="39"/>
    </row>
    <row r="57" spans="1:9" ht="27" customHeight="1" x14ac:dyDescent="0.35">
      <c r="A57" s="40" t="s">
        <v>150</v>
      </c>
      <c r="B57" s="40">
        <v>1</v>
      </c>
      <c r="C57" s="40">
        <v>1</v>
      </c>
      <c r="D57" s="40">
        <v>1</v>
      </c>
      <c r="E57" s="40">
        <v>1</v>
      </c>
      <c r="F57" s="40">
        <v>1</v>
      </c>
      <c r="G57" s="39">
        <f>COUNTIF(B57:F57,1)</f>
        <v>5</v>
      </c>
      <c r="H57" s="40">
        <f>COUNTIF(B57:F57,0)</f>
        <v>0</v>
      </c>
      <c r="I57" s="46">
        <v>212</v>
      </c>
    </row>
    <row r="58" spans="1:9" s="38" customFormat="1" ht="27" customHeight="1" x14ac:dyDescent="0.4">
      <c r="A58" s="38" t="s">
        <v>190</v>
      </c>
      <c r="G58" s="21"/>
      <c r="I58" s="44"/>
    </row>
    <row r="59" spans="1:9" ht="70" x14ac:dyDescent="0.35">
      <c r="A59" s="40" t="s">
        <v>151</v>
      </c>
      <c r="B59" s="40" t="s">
        <v>808</v>
      </c>
      <c r="C59" s="40" t="s">
        <v>808</v>
      </c>
      <c r="D59" s="40" t="s">
        <v>808</v>
      </c>
      <c r="E59" s="40" t="s">
        <v>808</v>
      </c>
      <c r="F59" s="40" t="s">
        <v>808</v>
      </c>
      <c r="G59" s="39"/>
    </row>
    <row r="60" spans="1:9" ht="27" customHeight="1" x14ac:dyDescent="0.35">
      <c r="A60" s="40" t="s">
        <v>152</v>
      </c>
      <c r="B60" s="40">
        <v>1</v>
      </c>
      <c r="C60" s="40">
        <v>1</v>
      </c>
      <c r="D60" s="40">
        <v>1</v>
      </c>
      <c r="E60" s="40">
        <v>1</v>
      </c>
      <c r="F60" s="40">
        <v>1</v>
      </c>
      <c r="G60" s="39">
        <f>COUNTIF(B60:F60,1)</f>
        <v>5</v>
      </c>
      <c r="H60" s="40">
        <f>COUNTIF(B60:F60,0)</f>
        <v>0</v>
      </c>
      <c r="I60" s="46">
        <v>212</v>
      </c>
    </row>
    <row r="61" spans="1:9" s="38" customFormat="1" ht="27" customHeight="1" x14ac:dyDescent="0.4">
      <c r="A61" s="38" t="s">
        <v>130</v>
      </c>
      <c r="G61" s="21"/>
      <c r="I61" s="44"/>
    </row>
    <row r="62" spans="1:9" ht="70" x14ac:dyDescent="0.35">
      <c r="A62" s="40" t="s">
        <v>153</v>
      </c>
      <c r="B62" s="40" t="s">
        <v>1104</v>
      </c>
      <c r="C62" s="40" t="s">
        <v>809</v>
      </c>
      <c r="D62" s="40" t="s">
        <v>809</v>
      </c>
      <c r="E62" s="40" t="s">
        <v>809</v>
      </c>
      <c r="F62" s="40" t="s">
        <v>809</v>
      </c>
      <c r="G62" s="39"/>
    </row>
    <row r="63" spans="1:9" ht="27" customHeight="1" x14ac:dyDescent="0.35">
      <c r="A63" s="40" t="s">
        <v>154</v>
      </c>
      <c r="B63" s="40">
        <v>0.5</v>
      </c>
      <c r="C63" s="40">
        <v>1</v>
      </c>
      <c r="D63" s="40">
        <v>1</v>
      </c>
      <c r="E63" s="40">
        <v>1</v>
      </c>
      <c r="F63" s="40">
        <v>1</v>
      </c>
      <c r="G63" s="39">
        <f>COUNTIF(B63:F63,1)</f>
        <v>4</v>
      </c>
      <c r="H63" s="40">
        <f>COUNTIF(B63:F63,0)</f>
        <v>0</v>
      </c>
      <c r="I63" s="46">
        <v>212</v>
      </c>
    </row>
    <row r="64" spans="1:9" s="38" customFormat="1" ht="27" customHeight="1" x14ac:dyDescent="0.4">
      <c r="A64" s="78" t="s">
        <v>810</v>
      </c>
      <c r="B64" s="78"/>
      <c r="G64" s="21"/>
      <c r="I64" s="44"/>
    </row>
    <row r="65" spans="1:9" x14ac:dyDescent="0.35">
      <c r="A65" s="40" t="s">
        <v>155</v>
      </c>
      <c r="B65" s="40" t="s">
        <v>811</v>
      </c>
      <c r="C65" s="40" t="s">
        <v>811</v>
      </c>
      <c r="D65" s="40" t="s">
        <v>811</v>
      </c>
      <c r="E65" s="40" t="s">
        <v>811</v>
      </c>
      <c r="F65" s="40" t="s">
        <v>811</v>
      </c>
      <c r="G65" s="39"/>
    </row>
    <row r="66" spans="1:9" ht="27" customHeight="1" x14ac:dyDescent="0.35">
      <c r="A66" s="40" t="s">
        <v>156</v>
      </c>
      <c r="B66" s="40" t="s">
        <v>518</v>
      </c>
      <c r="C66" s="40" t="s">
        <v>518</v>
      </c>
      <c r="D66" s="40" t="s">
        <v>518</v>
      </c>
      <c r="E66" s="40" t="s">
        <v>518</v>
      </c>
      <c r="F66" s="40" t="s">
        <v>518</v>
      </c>
      <c r="G66" s="39">
        <f>COUNTIF(B66:F66,1)</f>
        <v>0</v>
      </c>
      <c r="H66" s="40">
        <f>COUNTIF(B66:F66,0)</f>
        <v>0</v>
      </c>
      <c r="I66" s="46">
        <v>212</v>
      </c>
    </row>
    <row r="67" spans="1:9" s="38" customFormat="1" ht="27" customHeight="1" x14ac:dyDescent="0.4">
      <c r="A67" s="38" t="s">
        <v>169</v>
      </c>
      <c r="G67" s="21"/>
      <c r="I67" s="44"/>
    </row>
    <row r="68" spans="1:9" ht="105" x14ac:dyDescent="0.35">
      <c r="A68" s="40" t="s">
        <v>29</v>
      </c>
      <c r="B68" s="40" t="s">
        <v>551</v>
      </c>
      <c r="C68" s="40" t="s">
        <v>1105</v>
      </c>
      <c r="D68" s="40" t="s">
        <v>1105</v>
      </c>
      <c r="E68" s="40" t="s">
        <v>1105</v>
      </c>
      <c r="F68" s="40" t="s">
        <v>1105</v>
      </c>
      <c r="G68" s="39"/>
    </row>
    <row r="69" spans="1:9" ht="27" customHeight="1" x14ac:dyDescent="0.35">
      <c r="A69" s="40" t="s">
        <v>30</v>
      </c>
      <c r="B69" s="40">
        <v>1</v>
      </c>
      <c r="C69" s="40">
        <v>0.5</v>
      </c>
      <c r="D69" s="40">
        <v>0.5</v>
      </c>
      <c r="E69" s="40">
        <v>0.5</v>
      </c>
      <c r="F69" s="40">
        <v>0.5</v>
      </c>
      <c r="G69" s="39">
        <f>COUNTIF(B69:F69,1)</f>
        <v>1</v>
      </c>
      <c r="H69" s="40">
        <f>COUNTIF(B69:F69,0)</f>
        <v>0</v>
      </c>
      <c r="I69" s="46">
        <v>201</v>
      </c>
    </row>
    <row r="70" spans="1:9" s="38" customFormat="1" ht="27" customHeight="1" x14ac:dyDescent="0.4">
      <c r="A70" s="38" t="s">
        <v>191</v>
      </c>
      <c r="G70" s="21"/>
      <c r="I70" s="44"/>
    </row>
    <row r="71" spans="1:9" x14ac:dyDescent="0.35">
      <c r="A71" s="40" t="s">
        <v>31</v>
      </c>
      <c r="B71" s="40" t="s">
        <v>1106</v>
      </c>
      <c r="C71" s="40" t="s">
        <v>1106</v>
      </c>
      <c r="D71" s="40" t="s">
        <v>1106</v>
      </c>
      <c r="E71" s="40" t="s">
        <v>1106</v>
      </c>
      <c r="F71" s="40" t="s">
        <v>1107</v>
      </c>
      <c r="G71" s="39"/>
    </row>
    <row r="72" spans="1:9" ht="27" customHeight="1" x14ac:dyDescent="0.35">
      <c r="A72" s="40" t="s">
        <v>32</v>
      </c>
      <c r="B72" s="40">
        <v>1</v>
      </c>
      <c r="C72" s="40">
        <v>1</v>
      </c>
      <c r="D72" s="40">
        <v>1</v>
      </c>
      <c r="E72" s="40">
        <v>1</v>
      </c>
      <c r="F72" s="40">
        <v>1</v>
      </c>
      <c r="G72" s="39">
        <f>COUNTIF(B72:F72,1)</f>
        <v>5</v>
      </c>
      <c r="H72" s="40">
        <f>COUNTIF(B72:F72,0)</f>
        <v>0</v>
      </c>
      <c r="I72" s="46">
        <v>201</v>
      </c>
    </row>
    <row r="73" spans="1:9" s="38" customFormat="1" ht="27" customHeight="1" x14ac:dyDescent="0.4">
      <c r="A73" s="38" t="s">
        <v>135</v>
      </c>
      <c r="G73" s="21"/>
      <c r="I73" s="44"/>
    </row>
    <row r="74" spans="1:9" ht="70" x14ac:dyDescent="0.35">
      <c r="A74" s="40" t="s">
        <v>157</v>
      </c>
      <c r="B74" s="40" t="s">
        <v>1108</v>
      </c>
      <c r="C74" s="40" t="s">
        <v>1109</v>
      </c>
      <c r="D74" s="40" t="s">
        <v>1109</v>
      </c>
      <c r="E74" s="40" t="s">
        <v>1109</v>
      </c>
      <c r="F74" s="40" t="s">
        <v>1108</v>
      </c>
      <c r="G74" s="39"/>
    </row>
    <row r="75" spans="1:9" ht="27" customHeight="1" x14ac:dyDescent="0.35">
      <c r="A75" s="40" t="s">
        <v>158</v>
      </c>
      <c r="B75" s="40">
        <v>1</v>
      </c>
      <c r="C75" s="40" t="s">
        <v>518</v>
      </c>
      <c r="D75" s="40" t="s">
        <v>518</v>
      </c>
      <c r="E75" s="40" t="s">
        <v>518</v>
      </c>
      <c r="F75" s="40">
        <v>1</v>
      </c>
      <c r="G75" s="39">
        <f>COUNTIF(B75:F75,1)</f>
        <v>2</v>
      </c>
      <c r="H75" s="40">
        <f>COUNTIF(B75:F75,0)</f>
        <v>0</v>
      </c>
      <c r="I75" s="46">
        <v>211</v>
      </c>
    </row>
    <row r="76" spans="1:9" s="38" customFormat="1" ht="27" customHeight="1" x14ac:dyDescent="0.4">
      <c r="A76" s="38" t="s">
        <v>192</v>
      </c>
      <c r="G76" s="21"/>
      <c r="I76" s="44"/>
    </row>
    <row r="77" spans="1:9" x14ac:dyDescent="0.35">
      <c r="A77" s="40" t="s">
        <v>33</v>
      </c>
      <c r="B77" s="40" t="s">
        <v>647</v>
      </c>
      <c r="C77" s="40" t="s">
        <v>647</v>
      </c>
      <c r="D77" s="40" t="s">
        <v>647</v>
      </c>
      <c r="E77" s="40" t="s">
        <v>647</v>
      </c>
      <c r="F77" s="40" t="s">
        <v>647</v>
      </c>
      <c r="G77" s="39"/>
    </row>
    <row r="78" spans="1:9" ht="27" customHeight="1" x14ac:dyDescent="0.35">
      <c r="A78" s="40" t="s">
        <v>34</v>
      </c>
      <c r="B78" s="40" t="s">
        <v>518</v>
      </c>
      <c r="C78" s="40" t="s">
        <v>518</v>
      </c>
      <c r="D78" s="40" t="s">
        <v>518</v>
      </c>
      <c r="E78" s="40" t="s">
        <v>518</v>
      </c>
      <c r="F78" s="40" t="s">
        <v>518</v>
      </c>
      <c r="G78" s="39">
        <f>COUNTIF(B78:F78,1)</f>
        <v>0</v>
      </c>
      <c r="H78" s="40">
        <f>COUNTIF(B78:F78,0)</f>
        <v>0</v>
      </c>
      <c r="I78" s="46">
        <v>201</v>
      </c>
    </row>
    <row r="79" spans="1:9" s="38" customFormat="1" ht="27" customHeight="1" x14ac:dyDescent="0.4">
      <c r="A79" s="38" t="s">
        <v>816</v>
      </c>
      <c r="G79" s="21"/>
      <c r="I79" s="44"/>
    </row>
    <row r="80" spans="1:9" ht="52.5" x14ac:dyDescent="0.35">
      <c r="A80" s="40" t="s">
        <v>35</v>
      </c>
      <c r="B80" s="40" t="s">
        <v>1110</v>
      </c>
      <c r="C80" s="40" t="s">
        <v>1110</v>
      </c>
      <c r="D80" s="40" t="s">
        <v>1110</v>
      </c>
      <c r="E80" s="40" t="s">
        <v>1110</v>
      </c>
      <c r="F80" s="40" t="s">
        <v>1110</v>
      </c>
      <c r="G80" s="39"/>
    </row>
    <row r="81" spans="1:9" ht="27" customHeight="1" x14ac:dyDescent="0.35">
      <c r="A81" s="40" t="s">
        <v>36</v>
      </c>
      <c r="B81" s="40">
        <v>0</v>
      </c>
      <c r="C81" s="40">
        <v>0</v>
      </c>
      <c r="D81" s="40">
        <v>0</v>
      </c>
      <c r="E81" s="40">
        <v>0</v>
      </c>
      <c r="F81" s="40">
        <v>0</v>
      </c>
      <c r="G81" s="39">
        <f>COUNTIF(B81:F81,1)</f>
        <v>0</v>
      </c>
      <c r="H81" s="40">
        <f>COUNTIF(B81:F81,0)</f>
        <v>5</v>
      </c>
      <c r="I81" s="46">
        <v>201</v>
      </c>
    </row>
    <row r="82" spans="1:9" s="38" customFormat="1" ht="27" customHeight="1" x14ac:dyDescent="0.4">
      <c r="A82" s="38" t="s">
        <v>818</v>
      </c>
      <c r="G82" s="21"/>
      <c r="I82" s="44"/>
    </row>
    <row r="83" spans="1:9" ht="18.75" customHeight="1" x14ac:dyDescent="0.35">
      <c r="A83" s="40" t="s">
        <v>37</v>
      </c>
      <c r="B83" s="40" t="s">
        <v>1111</v>
      </c>
      <c r="C83" s="40" t="s">
        <v>1111</v>
      </c>
      <c r="D83" s="40" t="s">
        <v>1111</v>
      </c>
      <c r="E83" s="40" t="s">
        <v>1111</v>
      </c>
      <c r="F83" s="40" t="s">
        <v>1111</v>
      </c>
      <c r="G83" s="39"/>
    </row>
    <row r="84" spans="1:9" ht="27" customHeight="1" x14ac:dyDescent="0.35">
      <c r="A84" s="40" t="s">
        <v>38</v>
      </c>
      <c r="B84" s="40">
        <v>1</v>
      </c>
      <c r="C84" s="40">
        <v>1</v>
      </c>
      <c r="D84" s="40">
        <v>1</v>
      </c>
      <c r="E84" s="40">
        <v>1</v>
      </c>
      <c r="F84" s="40">
        <v>1</v>
      </c>
      <c r="G84" s="39">
        <f>COUNTIF(B84:F84,1)</f>
        <v>5</v>
      </c>
      <c r="H84" s="40">
        <f>COUNTIF(B84:F84,0)</f>
        <v>0</v>
      </c>
      <c r="I84" s="46">
        <v>201</v>
      </c>
    </row>
    <row r="85" spans="1:9" s="38" customFormat="1" ht="27" customHeight="1" x14ac:dyDescent="0.4">
      <c r="A85" s="38" t="s">
        <v>193</v>
      </c>
      <c r="G85" s="21"/>
      <c r="I85" s="44"/>
    </row>
    <row r="86" spans="1:9" ht="35" x14ac:dyDescent="0.35">
      <c r="A86" s="40" t="s">
        <v>39</v>
      </c>
      <c r="B86" s="40" t="s">
        <v>1112</v>
      </c>
      <c r="C86" s="40" t="s">
        <v>1112</v>
      </c>
      <c r="D86" s="40" t="s">
        <v>1112</v>
      </c>
      <c r="E86" s="40" t="s">
        <v>1112</v>
      </c>
      <c r="F86" s="40" t="s">
        <v>1112</v>
      </c>
      <c r="G86" s="39"/>
    </row>
    <row r="87" spans="1:9" ht="27" customHeight="1" x14ac:dyDescent="0.35">
      <c r="A87" s="40" t="s">
        <v>40</v>
      </c>
      <c r="B87" s="40">
        <v>1</v>
      </c>
      <c r="C87" s="40">
        <v>1</v>
      </c>
      <c r="D87" s="40">
        <v>1</v>
      </c>
      <c r="E87" s="40">
        <v>1</v>
      </c>
      <c r="F87" s="40">
        <v>1</v>
      </c>
      <c r="G87" s="39">
        <f>COUNTIF(B87:F87,1)</f>
        <v>5</v>
      </c>
      <c r="H87" s="40">
        <f>COUNTIF(B87:F87,0)</f>
        <v>0</v>
      </c>
      <c r="I87" s="46">
        <v>201</v>
      </c>
    </row>
    <row r="88" spans="1:9" s="38" customFormat="1" ht="27" customHeight="1" x14ac:dyDescent="0.4">
      <c r="A88" s="38" t="s">
        <v>194</v>
      </c>
      <c r="G88" s="21"/>
      <c r="I88" s="44"/>
    </row>
    <row r="89" spans="1:9" ht="52.5" x14ac:dyDescent="0.35">
      <c r="A89" s="40" t="s">
        <v>41</v>
      </c>
      <c r="B89" s="40" t="s">
        <v>1113</v>
      </c>
      <c r="C89" s="40" t="s">
        <v>616</v>
      </c>
      <c r="D89" s="40" t="s">
        <v>616</v>
      </c>
      <c r="E89" s="40" t="s">
        <v>616</v>
      </c>
      <c r="F89" s="40" t="s">
        <v>616</v>
      </c>
      <c r="G89" s="39"/>
    </row>
    <row r="90" spans="1:9" ht="27" customHeight="1" x14ac:dyDescent="0.35">
      <c r="A90" s="40" t="s">
        <v>42</v>
      </c>
      <c r="B90" s="40">
        <v>1</v>
      </c>
      <c r="C90" s="40">
        <v>1</v>
      </c>
      <c r="D90" s="40">
        <v>1</v>
      </c>
      <c r="E90" s="40">
        <v>1</v>
      </c>
      <c r="F90" s="40">
        <v>1</v>
      </c>
      <c r="G90" s="39">
        <f>COUNTIF(B90:F90,1)</f>
        <v>5</v>
      </c>
      <c r="H90" s="40">
        <f>COUNTIF(B90:F90,0)</f>
        <v>0</v>
      </c>
      <c r="I90" s="46">
        <v>201</v>
      </c>
    </row>
    <row r="91" spans="1:9" s="38" customFormat="1" ht="27" customHeight="1" x14ac:dyDescent="0.4">
      <c r="A91" s="38" t="s">
        <v>195</v>
      </c>
      <c r="G91" s="21"/>
      <c r="I91" s="44"/>
    </row>
    <row r="92" spans="1:9" ht="52.5" x14ac:dyDescent="0.35">
      <c r="A92" s="40" t="s">
        <v>43</v>
      </c>
      <c r="B92" s="40" t="s">
        <v>1114</v>
      </c>
      <c r="C92" s="40" t="s">
        <v>1114</v>
      </c>
      <c r="D92" s="40" t="s">
        <v>1114</v>
      </c>
      <c r="E92" s="40" t="s">
        <v>1114</v>
      </c>
      <c r="F92" s="40" t="s">
        <v>1114</v>
      </c>
      <c r="G92" s="39"/>
    </row>
    <row r="93" spans="1:9" ht="27" customHeight="1" x14ac:dyDescent="0.35">
      <c r="A93" s="40" t="s">
        <v>44</v>
      </c>
      <c r="B93" s="40">
        <v>0.5</v>
      </c>
      <c r="C93" s="40">
        <v>0.5</v>
      </c>
      <c r="D93" s="40">
        <v>0.5</v>
      </c>
      <c r="E93" s="40">
        <v>0.5</v>
      </c>
      <c r="F93" s="40">
        <v>0.5</v>
      </c>
      <c r="G93" s="39">
        <f>COUNTIF(B93:F93,1)</f>
        <v>0</v>
      </c>
      <c r="H93" s="40">
        <f>COUNTIF(B93:F93,0)</f>
        <v>0</v>
      </c>
      <c r="I93" s="46">
        <v>201</v>
      </c>
    </row>
    <row r="94" spans="1:9" s="38" customFormat="1" ht="27" customHeight="1" x14ac:dyDescent="0.4">
      <c r="A94" s="78" t="s">
        <v>196</v>
      </c>
      <c r="B94" s="78"/>
      <c r="G94" s="21"/>
      <c r="I94" s="44"/>
    </row>
    <row r="95" spans="1:9" x14ac:dyDescent="0.35">
      <c r="A95" s="40" t="s">
        <v>171</v>
      </c>
      <c r="B95" s="66">
        <v>85</v>
      </c>
      <c r="C95" s="66">
        <v>50</v>
      </c>
      <c r="D95" s="66">
        <v>64</v>
      </c>
      <c r="E95" s="66">
        <v>83</v>
      </c>
      <c r="F95" s="66">
        <v>38</v>
      </c>
      <c r="G95" s="39"/>
    </row>
    <row r="96" spans="1:9" x14ac:dyDescent="0.35">
      <c r="A96" s="40" t="s">
        <v>172</v>
      </c>
      <c r="B96" s="66">
        <v>76</v>
      </c>
      <c r="C96" s="66">
        <v>50</v>
      </c>
      <c r="D96" s="66">
        <v>64</v>
      </c>
      <c r="E96" s="66">
        <v>83</v>
      </c>
      <c r="F96" s="66">
        <v>38</v>
      </c>
      <c r="G96" s="39"/>
    </row>
    <row r="97" spans="1:9" ht="45" x14ac:dyDescent="0.35">
      <c r="A97" s="40" t="s">
        <v>45</v>
      </c>
      <c r="B97" s="66" t="s">
        <v>1115</v>
      </c>
      <c r="C97" s="66" t="s">
        <v>1116</v>
      </c>
      <c r="D97" s="66" t="s">
        <v>1116</v>
      </c>
      <c r="E97" s="66" t="s">
        <v>1117</v>
      </c>
      <c r="F97" s="66" t="s">
        <v>1116</v>
      </c>
      <c r="G97" s="39"/>
    </row>
    <row r="98" spans="1:9" ht="27" customHeight="1" x14ac:dyDescent="0.35">
      <c r="A98" s="40" t="s">
        <v>46</v>
      </c>
      <c r="B98" s="40">
        <f>IFERROR(B96/B95,"")</f>
        <v>0.89411764705882357</v>
      </c>
      <c r="C98" s="40">
        <f t="shared" ref="C98:F98" si="1">IFERROR(C96/C95,"")</f>
        <v>1</v>
      </c>
      <c r="D98" s="40">
        <f t="shared" si="1"/>
        <v>1</v>
      </c>
      <c r="E98" s="40">
        <f t="shared" si="1"/>
        <v>1</v>
      </c>
      <c r="F98" s="40">
        <f t="shared" si="1"/>
        <v>1</v>
      </c>
      <c r="G98" s="39">
        <f>COUNTIF(B98:F98,1)</f>
        <v>4</v>
      </c>
      <c r="H98" s="40">
        <f>COUNTIF(B98:F98,0)</f>
        <v>0</v>
      </c>
      <c r="I98" s="46">
        <v>201</v>
      </c>
    </row>
    <row r="99" spans="1:9" s="38" customFormat="1" ht="27" customHeight="1" x14ac:dyDescent="0.4">
      <c r="A99" s="38" t="s">
        <v>181</v>
      </c>
      <c r="G99" s="21"/>
      <c r="I99" s="44"/>
    </row>
    <row r="100" spans="1:9" x14ac:dyDescent="0.35">
      <c r="A100" s="40" t="s">
        <v>47</v>
      </c>
      <c r="B100" s="40" t="s">
        <v>1118</v>
      </c>
      <c r="C100" s="40" t="s">
        <v>1118</v>
      </c>
      <c r="D100" s="40" t="s">
        <v>1118</v>
      </c>
      <c r="E100" s="40" t="s">
        <v>1118</v>
      </c>
      <c r="F100" s="40" t="s">
        <v>1118</v>
      </c>
      <c r="G100" s="39"/>
    </row>
    <row r="101" spans="1:9" ht="27" customHeight="1" x14ac:dyDescent="0.35">
      <c r="A101" s="40" t="s">
        <v>48</v>
      </c>
      <c r="B101" s="40">
        <v>1</v>
      </c>
      <c r="C101" s="40">
        <v>1</v>
      </c>
      <c r="D101" s="40">
        <v>1</v>
      </c>
      <c r="E101" s="40">
        <v>1</v>
      </c>
      <c r="F101" s="40">
        <v>1</v>
      </c>
      <c r="G101" s="39">
        <f>COUNTIF(B101:F101,1)</f>
        <v>5</v>
      </c>
      <c r="H101" s="40">
        <f>COUNTIF(B101:F101,0)</f>
        <v>0</v>
      </c>
      <c r="I101" s="46">
        <v>202</v>
      </c>
    </row>
    <row r="102" spans="1:9" s="38" customFormat="1" ht="27" customHeight="1" x14ac:dyDescent="0.4">
      <c r="A102" s="38" t="s">
        <v>829</v>
      </c>
      <c r="G102" s="21"/>
      <c r="I102" s="44"/>
    </row>
    <row r="103" spans="1:9" x14ac:dyDescent="0.35">
      <c r="A103" s="40" t="s">
        <v>179</v>
      </c>
      <c r="B103" s="40">
        <v>23</v>
      </c>
      <c r="C103" s="40">
        <v>10</v>
      </c>
      <c r="D103" s="40">
        <v>12</v>
      </c>
      <c r="E103" s="40">
        <v>11</v>
      </c>
      <c r="F103" s="40">
        <v>9</v>
      </c>
      <c r="G103" s="39"/>
    </row>
    <row r="104" spans="1:9" x14ac:dyDescent="0.35">
      <c r="A104" s="40" t="s">
        <v>180</v>
      </c>
      <c r="B104" s="40">
        <v>15</v>
      </c>
      <c r="C104" s="40">
        <v>10</v>
      </c>
      <c r="D104" s="40">
        <v>12</v>
      </c>
      <c r="E104" s="40">
        <v>11</v>
      </c>
      <c r="F104" s="40">
        <v>9</v>
      </c>
      <c r="G104" s="39"/>
    </row>
    <row r="105" spans="1:9" ht="52.5" x14ac:dyDescent="0.35">
      <c r="A105" s="40" t="s">
        <v>49</v>
      </c>
      <c r="B105" s="40" t="s">
        <v>1119</v>
      </c>
      <c r="C105" s="40" t="s">
        <v>1120</v>
      </c>
      <c r="D105" s="40" t="s">
        <v>1121</v>
      </c>
      <c r="E105" s="40" t="s">
        <v>1122</v>
      </c>
      <c r="F105" s="40" t="s">
        <v>1123</v>
      </c>
      <c r="G105" s="39"/>
    </row>
    <row r="106" spans="1:9" ht="27" customHeight="1" x14ac:dyDescent="0.35">
      <c r="A106" s="40" t="s">
        <v>50</v>
      </c>
      <c r="B106" s="40">
        <f>IFERROR(B104/B103,"")</f>
        <v>0.65217391304347827</v>
      </c>
      <c r="C106" s="40">
        <f t="shared" ref="C106:F106" si="2">IFERROR(C104/C103,"")</f>
        <v>1</v>
      </c>
      <c r="D106" s="40">
        <f t="shared" si="2"/>
        <v>1</v>
      </c>
      <c r="E106" s="40">
        <f t="shared" si="2"/>
        <v>1</v>
      </c>
      <c r="F106" s="40">
        <f t="shared" si="2"/>
        <v>1</v>
      </c>
      <c r="G106" s="39">
        <f>COUNTIF(B106:F106,1)</f>
        <v>4</v>
      </c>
      <c r="H106" s="40">
        <f>COUNTIF(B106:F106,0)</f>
        <v>0</v>
      </c>
      <c r="I106" s="46">
        <v>202</v>
      </c>
    </row>
    <row r="107" spans="1:9" s="38" customFormat="1" ht="27" customHeight="1" x14ac:dyDescent="0.4">
      <c r="A107" s="38" t="s">
        <v>178</v>
      </c>
      <c r="G107" s="21"/>
      <c r="I107" s="44"/>
    </row>
    <row r="108" spans="1:9" ht="60" x14ac:dyDescent="0.35">
      <c r="A108" s="40" t="s">
        <v>51</v>
      </c>
      <c r="B108" s="66" t="s">
        <v>1124</v>
      </c>
      <c r="C108" s="66" t="s">
        <v>1125</v>
      </c>
      <c r="D108" s="66" t="s">
        <v>1125</v>
      </c>
      <c r="E108" s="66" t="s">
        <v>1125</v>
      </c>
      <c r="F108" s="66" t="s">
        <v>1125</v>
      </c>
      <c r="G108" s="39"/>
    </row>
    <row r="109" spans="1:9" ht="27" customHeight="1" x14ac:dyDescent="0.35">
      <c r="A109" s="40" t="s">
        <v>52</v>
      </c>
      <c r="B109" s="66">
        <v>0.5</v>
      </c>
      <c r="C109" s="66">
        <v>0.5</v>
      </c>
      <c r="D109" s="66">
        <v>0.5</v>
      </c>
      <c r="E109" s="66">
        <v>0.5</v>
      </c>
      <c r="F109" s="66">
        <v>0.5</v>
      </c>
      <c r="G109" s="39">
        <f>COUNTIF(B109:F109,1)</f>
        <v>0</v>
      </c>
      <c r="H109" s="40">
        <f>COUNTIF(B109:F109,0)</f>
        <v>0</v>
      </c>
      <c r="I109" s="46">
        <v>202</v>
      </c>
    </row>
    <row r="110" spans="1:9" s="38" customFormat="1" ht="27" customHeight="1" x14ac:dyDescent="0.4">
      <c r="A110" s="38" t="s">
        <v>137</v>
      </c>
      <c r="G110" s="21"/>
      <c r="I110" s="44"/>
    </row>
    <row r="111" spans="1:9" x14ac:dyDescent="0.35">
      <c r="A111" s="40" t="s">
        <v>159</v>
      </c>
      <c r="B111" s="40" t="s">
        <v>700</v>
      </c>
      <c r="C111" s="40" t="s">
        <v>700</v>
      </c>
      <c r="D111" s="40" t="s">
        <v>700</v>
      </c>
      <c r="E111" s="40" t="s">
        <v>700</v>
      </c>
      <c r="F111" s="40" t="s">
        <v>700</v>
      </c>
      <c r="G111" s="39"/>
    </row>
    <row r="112" spans="1:9" ht="27" customHeight="1" x14ac:dyDescent="0.35">
      <c r="A112" s="40" t="s">
        <v>160</v>
      </c>
      <c r="B112" s="40" t="s">
        <v>518</v>
      </c>
      <c r="C112" s="40" t="s">
        <v>518</v>
      </c>
      <c r="D112" s="40" t="s">
        <v>518</v>
      </c>
      <c r="E112" s="40" t="s">
        <v>518</v>
      </c>
      <c r="F112" s="40" t="s">
        <v>518</v>
      </c>
      <c r="G112" s="39">
        <f>COUNTIF(B112:F112,1)</f>
        <v>0</v>
      </c>
      <c r="H112" s="40">
        <f>COUNTIF(B112:F112,0)</f>
        <v>0</v>
      </c>
      <c r="I112" s="46">
        <v>211</v>
      </c>
    </row>
    <row r="113" spans="1:9" s="38" customFormat="1" ht="27" customHeight="1" x14ac:dyDescent="0.4">
      <c r="A113" s="38" t="s">
        <v>839</v>
      </c>
      <c r="G113" s="21"/>
      <c r="I113" s="44"/>
    </row>
    <row r="114" spans="1:9" ht="35" x14ac:dyDescent="0.35">
      <c r="A114" s="40" t="s">
        <v>161</v>
      </c>
      <c r="B114" s="40" t="s">
        <v>1126</v>
      </c>
      <c r="C114" s="40" t="s">
        <v>1126</v>
      </c>
      <c r="D114" s="40" t="s">
        <v>1126</v>
      </c>
      <c r="E114" s="40" t="s">
        <v>1126</v>
      </c>
      <c r="F114" s="40" t="s">
        <v>1126</v>
      </c>
      <c r="G114" s="39"/>
    </row>
    <row r="115" spans="1:9" ht="27" customHeight="1" x14ac:dyDescent="0.35">
      <c r="A115" s="40" t="s">
        <v>162</v>
      </c>
      <c r="B115" s="40">
        <v>1</v>
      </c>
      <c r="C115" s="40">
        <v>1</v>
      </c>
      <c r="D115" s="40">
        <v>1</v>
      </c>
      <c r="E115" s="40">
        <v>1</v>
      </c>
      <c r="F115" s="40">
        <v>1</v>
      </c>
      <c r="G115" s="39">
        <f>COUNTIF(B115:F115,1)</f>
        <v>5</v>
      </c>
      <c r="H115" s="40">
        <f>COUNTIF(B115:F115,0)</f>
        <v>0</v>
      </c>
      <c r="I115" s="46">
        <v>211</v>
      </c>
    </row>
    <row r="116" spans="1:9" s="38" customFormat="1" ht="27" customHeight="1" x14ac:dyDescent="0.4">
      <c r="A116" s="38" t="s">
        <v>210</v>
      </c>
      <c r="G116" s="21"/>
      <c r="I116" s="44"/>
    </row>
    <row r="117" spans="1:9" ht="52.5" x14ac:dyDescent="0.35">
      <c r="A117" s="40" t="s">
        <v>163</v>
      </c>
      <c r="B117" s="40" t="s">
        <v>1127</v>
      </c>
      <c r="C117" s="40" t="s">
        <v>1127</v>
      </c>
      <c r="D117" s="40" t="s">
        <v>1127</v>
      </c>
      <c r="E117" s="40" t="s">
        <v>1127</v>
      </c>
      <c r="F117" s="40" t="s">
        <v>1127</v>
      </c>
      <c r="G117" s="39"/>
    </row>
    <row r="118" spans="1:9" ht="27" customHeight="1" x14ac:dyDescent="0.35">
      <c r="A118" s="40" t="s">
        <v>164</v>
      </c>
      <c r="B118" s="40">
        <v>1</v>
      </c>
      <c r="C118" s="40">
        <v>1</v>
      </c>
      <c r="D118" s="40">
        <v>1</v>
      </c>
      <c r="E118" s="40">
        <v>1</v>
      </c>
      <c r="F118" s="40">
        <v>1</v>
      </c>
      <c r="G118" s="39">
        <f>COUNTIF(B118:F118,1)</f>
        <v>5</v>
      </c>
      <c r="H118" s="40">
        <f>COUNTIF(B118:F118,0)</f>
        <v>0</v>
      </c>
      <c r="I118" s="46">
        <v>211</v>
      </c>
    </row>
    <row r="119" spans="1:9" s="38" customFormat="1" ht="27" customHeight="1" x14ac:dyDescent="0.4">
      <c r="A119" s="38" t="s">
        <v>140</v>
      </c>
      <c r="G119" s="21"/>
      <c r="I119" s="44"/>
    </row>
    <row r="120" spans="1:9" x14ac:dyDescent="0.35">
      <c r="A120" s="40" t="s">
        <v>165</v>
      </c>
      <c r="B120" s="40" t="s">
        <v>1128</v>
      </c>
      <c r="C120" s="40" t="s">
        <v>1128</v>
      </c>
      <c r="D120" s="40" t="s">
        <v>1128</v>
      </c>
      <c r="E120" s="40" t="s">
        <v>1128</v>
      </c>
      <c r="F120" s="40" t="s">
        <v>1128</v>
      </c>
      <c r="G120" s="39"/>
    </row>
    <row r="121" spans="1:9" ht="27" customHeight="1" x14ac:dyDescent="0.35">
      <c r="A121" s="40" t="s">
        <v>166</v>
      </c>
      <c r="B121" s="40" t="s">
        <v>518</v>
      </c>
      <c r="C121" s="40" t="s">
        <v>518</v>
      </c>
      <c r="D121" s="40" t="s">
        <v>518</v>
      </c>
      <c r="E121" s="40" t="s">
        <v>518</v>
      </c>
      <c r="F121" s="40" t="s">
        <v>518</v>
      </c>
      <c r="G121" s="39">
        <f>COUNTIF(B121:F121,1)</f>
        <v>0</v>
      </c>
      <c r="H121" s="40">
        <f>COUNTIF(B121:F121,0)</f>
        <v>0</v>
      </c>
      <c r="I121" s="46">
        <v>211</v>
      </c>
    </row>
    <row r="122" spans="1:9" s="38" customFormat="1" ht="27" customHeight="1" x14ac:dyDescent="0.4">
      <c r="A122" s="38" t="s">
        <v>844</v>
      </c>
      <c r="G122" s="21"/>
      <c r="I122" s="44"/>
    </row>
    <row r="123" spans="1:9" ht="75" x14ac:dyDescent="0.35">
      <c r="A123" s="40" t="s">
        <v>53</v>
      </c>
      <c r="B123" s="66" t="s">
        <v>1129</v>
      </c>
      <c r="C123" s="66" t="s">
        <v>1129</v>
      </c>
      <c r="D123" s="66" t="s">
        <v>1129</v>
      </c>
      <c r="E123" s="66" t="s">
        <v>1129</v>
      </c>
      <c r="F123" s="66" t="s">
        <v>1129</v>
      </c>
      <c r="G123" s="39"/>
    </row>
    <row r="124" spans="1:9" ht="27" customHeight="1" x14ac:dyDescent="0.35">
      <c r="A124" s="40" t="s">
        <v>54</v>
      </c>
      <c r="B124" s="66">
        <v>1</v>
      </c>
      <c r="C124" s="66">
        <v>1</v>
      </c>
      <c r="D124" s="66">
        <v>1</v>
      </c>
      <c r="E124" s="66">
        <v>1</v>
      </c>
      <c r="F124" s="66">
        <v>1</v>
      </c>
      <c r="G124" s="39">
        <f>COUNTIF(B124:F124,1)</f>
        <v>5</v>
      </c>
      <c r="H124" s="40">
        <f>COUNTIF(B124:F124,0)</f>
        <v>0</v>
      </c>
      <c r="I124" s="46">
        <v>201</v>
      </c>
    </row>
    <row r="125" spans="1:9" s="38" customFormat="1" ht="27" customHeight="1" x14ac:dyDescent="0.4">
      <c r="A125" s="78" t="s">
        <v>846</v>
      </c>
      <c r="B125" s="78"/>
      <c r="G125" s="21"/>
      <c r="I125" s="44"/>
    </row>
    <row r="126" spans="1:9" ht="70" x14ac:dyDescent="0.35">
      <c r="A126" s="40" t="s">
        <v>55</v>
      </c>
      <c r="B126" s="40" t="s">
        <v>1130</v>
      </c>
      <c r="C126" s="40" t="s">
        <v>1131</v>
      </c>
      <c r="D126" s="40" t="s">
        <v>1131</v>
      </c>
      <c r="E126" s="40" t="s">
        <v>1132</v>
      </c>
      <c r="F126" s="40" t="s">
        <v>581</v>
      </c>
      <c r="G126" s="39"/>
    </row>
    <row r="127" spans="1:9" ht="27" customHeight="1" x14ac:dyDescent="0.35">
      <c r="A127" s="40" t="s">
        <v>56</v>
      </c>
      <c r="B127" s="40">
        <v>0</v>
      </c>
      <c r="C127" s="40" t="s">
        <v>518</v>
      </c>
      <c r="D127" s="40" t="s">
        <v>518</v>
      </c>
      <c r="E127" s="40">
        <v>0.5</v>
      </c>
      <c r="F127" s="40" t="s">
        <v>518</v>
      </c>
      <c r="G127" s="39">
        <f>COUNTIF(B127:F127,1)</f>
        <v>0</v>
      </c>
      <c r="H127" s="40">
        <f>COUNTIF(B127:F127,0)</f>
        <v>1</v>
      </c>
      <c r="I127" s="46">
        <v>202</v>
      </c>
    </row>
    <row r="128" spans="1:9" s="38" customFormat="1" ht="27" customHeight="1" x14ac:dyDescent="0.4">
      <c r="A128" s="38" t="s">
        <v>847</v>
      </c>
      <c r="G128" s="21"/>
      <c r="I128" s="44"/>
    </row>
    <row r="129" spans="1:9" ht="35" x14ac:dyDescent="0.35">
      <c r="A129" s="40" t="s">
        <v>76</v>
      </c>
      <c r="B129" s="40" t="s">
        <v>1133</v>
      </c>
      <c r="C129" s="40" t="s">
        <v>1133</v>
      </c>
      <c r="D129" s="40" t="s">
        <v>1133</v>
      </c>
      <c r="E129" s="40" t="s">
        <v>1133</v>
      </c>
      <c r="F129" s="40" t="s">
        <v>1133</v>
      </c>
      <c r="G129" s="39"/>
    </row>
    <row r="130" spans="1:9" ht="27" customHeight="1" x14ac:dyDescent="0.35">
      <c r="A130" s="40" t="s">
        <v>77</v>
      </c>
      <c r="B130" s="40">
        <v>1</v>
      </c>
      <c r="C130" s="40">
        <v>1</v>
      </c>
      <c r="D130" s="40">
        <v>1</v>
      </c>
      <c r="E130" s="40">
        <v>1</v>
      </c>
      <c r="F130" s="40">
        <v>1</v>
      </c>
      <c r="G130" s="39">
        <f>COUNTIF(B130:F130,1)</f>
        <v>5</v>
      </c>
      <c r="H130" s="40">
        <f>COUNTIF(B130:F130,0)</f>
        <v>0</v>
      </c>
      <c r="I130" s="46">
        <v>201</v>
      </c>
    </row>
    <row r="131" spans="1:9" s="38" customFormat="1" ht="27" customHeight="1" x14ac:dyDescent="0.4">
      <c r="A131" s="38" t="s">
        <v>849</v>
      </c>
      <c r="G131" s="21"/>
      <c r="I131" s="44"/>
    </row>
    <row r="132" spans="1:9" ht="52.5" x14ac:dyDescent="0.35">
      <c r="A132" s="40" t="s">
        <v>57</v>
      </c>
      <c r="B132" s="40" t="s">
        <v>1134</v>
      </c>
      <c r="C132" s="40" t="s">
        <v>1134</v>
      </c>
      <c r="D132" s="40" t="s">
        <v>1134</v>
      </c>
      <c r="E132" s="40" t="s">
        <v>1134</v>
      </c>
      <c r="F132" s="40" t="s">
        <v>1134</v>
      </c>
      <c r="G132" s="39"/>
    </row>
    <row r="133" spans="1:9" ht="27" customHeight="1" x14ac:dyDescent="0.35">
      <c r="A133" s="40" t="s">
        <v>58</v>
      </c>
      <c r="B133" s="40">
        <v>1</v>
      </c>
      <c r="C133" s="40">
        <v>1</v>
      </c>
      <c r="D133" s="40">
        <v>1</v>
      </c>
      <c r="E133" s="40">
        <v>1</v>
      </c>
      <c r="F133" s="40">
        <v>1</v>
      </c>
      <c r="G133" s="39">
        <f>COUNTIF(B133:F133,1)</f>
        <v>5</v>
      </c>
      <c r="H133" s="40">
        <f>COUNTIF(B133:F133,0)</f>
        <v>0</v>
      </c>
      <c r="I133" s="46">
        <v>201</v>
      </c>
    </row>
    <row r="134" spans="1:9" s="38" customFormat="1" ht="27" customHeight="1" x14ac:dyDescent="0.4">
      <c r="A134" s="38" t="s">
        <v>177</v>
      </c>
      <c r="G134" s="21"/>
      <c r="I134" s="44"/>
    </row>
    <row r="135" spans="1:9" ht="35" x14ac:dyDescent="0.35">
      <c r="A135" s="40" t="s">
        <v>59</v>
      </c>
      <c r="B135" s="40" t="s">
        <v>1135</v>
      </c>
      <c r="C135" s="40" t="s">
        <v>1135</v>
      </c>
      <c r="D135" s="40" t="s">
        <v>1135</v>
      </c>
      <c r="E135" s="40" t="s">
        <v>1135</v>
      </c>
      <c r="F135" s="40" t="s">
        <v>1135</v>
      </c>
      <c r="G135" s="39"/>
    </row>
    <row r="136" spans="1:9" ht="27" customHeight="1" x14ac:dyDescent="0.35">
      <c r="A136" s="40" t="s">
        <v>60</v>
      </c>
      <c r="B136" s="40">
        <v>1</v>
      </c>
      <c r="C136" s="40">
        <v>1</v>
      </c>
      <c r="D136" s="40">
        <v>1</v>
      </c>
      <c r="E136" s="40">
        <v>1</v>
      </c>
      <c r="F136" s="40">
        <v>1</v>
      </c>
      <c r="G136" s="39">
        <f>COUNTIF(B136:F136,1)</f>
        <v>5</v>
      </c>
      <c r="H136" s="40">
        <f>COUNTIF(B136:F136,0)</f>
        <v>0</v>
      </c>
      <c r="I136" s="46">
        <v>202</v>
      </c>
    </row>
    <row r="137" spans="1:9" s="38" customFormat="1" ht="27" customHeight="1" x14ac:dyDescent="0.4">
      <c r="A137" s="38" t="s">
        <v>176</v>
      </c>
      <c r="G137" s="21"/>
      <c r="I137" s="44"/>
    </row>
    <row r="138" spans="1:9" ht="52.5" x14ac:dyDescent="0.35">
      <c r="A138" s="40" t="s">
        <v>61</v>
      </c>
      <c r="B138" s="40" t="s">
        <v>1136</v>
      </c>
      <c r="C138" s="40" t="s">
        <v>1136</v>
      </c>
      <c r="D138" s="40" t="s">
        <v>1136</v>
      </c>
      <c r="E138" s="40" t="s">
        <v>1136</v>
      </c>
      <c r="F138" s="40" t="s">
        <v>1136</v>
      </c>
      <c r="G138" s="39"/>
    </row>
    <row r="139" spans="1:9" ht="27" customHeight="1" x14ac:dyDescent="0.35">
      <c r="A139" s="40" t="s">
        <v>62</v>
      </c>
      <c r="B139" s="40">
        <v>1</v>
      </c>
      <c r="C139" s="40">
        <v>1</v>
      </c>
      <c r="D139" s="40">
        <v>1</v>
      </c>
      <c r="E139" s="40">
        <v>1</v>
      </c>
      <c r="F139" s="40">
        <v>1</v>
      </c>
      <c r="G139" s="39">
        <f>COUNTIF(B139:F139,1)</f>
        <v>5</v>
      </c>
      <c r="H139" s="40">
        <f>COUNTIF(B139:F139,0)</f>
        <v>0</v>
      </c>
      <c r="I139" s="46">
        <v>202</v>
      </c>
    </row>
    <row r="140" spans="1:9" s="38" customFormat="1" ht="27" customHeight="1" x14ac:dyDescent="0.4">
      <c r="A140" s="38" t="s">
        <v>175</v>
      </c>
      <c r="G140" s="21"/>
      <c r="I140" s="44"/>
    </row>
    <row r="141" spans="1:9" x14ac:dyDescent="0.35">
      <c r="A141" s="40" t="s">
        <v>63</v>
      </c>
      <c r="B141" s="40" t="s">
        <v>1027</v>
      </c>
      <c r="C141" s="40" t="s">
        <v>1027</v>
      </c>
      <c r="D141" s="40" t="s">
        <v>1027</v>
      </c>
      <c r="E141" s="40" t="s">
        <v>1027</v>
      </c>
      <c r="F141" s="40" t="s">
        <v>1027</v>
      </c>
      <c r="G141" s="39"/>
    </row>
    <row r="142" spans="1:9" ht="27" customHeight="1" x14ac:dyDescent="0.35">
      <c r="A142" s="40" t="s">
        <v>64</v>
      </c>
      <c r="B142" s="40" t="s">
        <v>518</v>
      </c>
      <c r="C142" s="40" t="s">
        <v>518</v>
      </c>
      <c r="D142" s="40" t="s">
        <v>518</v>
      </c>
      <c r="E142" s="40" t="s">
        <v>518</v>
      </c>
      <c r="F142" s="40" t="s">
        <v>518</v>
      </c>
      <c r="G142" s="39">
        <f>COUNTIF(B142:F142,1)</f>
        <v>0</v>
      </c>
      <c r="H142" s="40">
        <f>COUNTIF(B142:F142,0)</f>
        <v>0</v>
      </c>
      <c r="I142" s="46">
        <v>201</v>
      </c>
    </row>
    <row r="143" spans="1:9" s="38" customFormat="1" ht="27" customHeight="1" x14ac:dyDescent="0.4">
      <c r="A143" s="78" t="s">
        <v>855</v>
      </c>
      <c r="B143" s="78"/>
      <c r="G143" s="21"/>
      <c r="I143" s="44"/>
    </row>
    <row r="144" spans="1:9" ht="18" customHeight="1" x14ac:dyDescent="0.35">
      <c r="A144" s="40" t="s">
        <v>65</v>
      </c>
      <c r="B144" s="40" t="s">
        <v>856</v>
      </c>
      <c r="C144" s="40" t="s">
        <v>1137</v>
      </c>
      <c r="D144" s="40" t="s">
        <v>1137</v>
      </c>
      <c r="E144" s="40" t="s">
        <v>1137</v>
      </c>
      <c r="F144" s="40" t="s">
        <v>1137</v>
      </c>
    </row>
    <row r="145" spans="1:9" ht="27" customHeight="1" x14ac:dyDescent="0.35">
      <c r="A145" s="40" t="s">
        <v>66</v>
      </c>
      <c r="B145" s="40">
        <v>1</v>
      </c>
      <c r="C145" s="40">
        <v>1</v>
      </c>
      <c r="D145" s="40">
        <v>1</v>
      </c>
      <c r="E145" s="40">
        <v>1</v>
      </c>
      <c r="F145" s="40">
        <v>1</v>
      </c>
      <c r="G145" s="39">
        <f>COUNTIF(B145:F145,1)</f>
        <v>5</v>
      </c>
      <c r="H145" s="40">
        <f>COUNTIF(B145:F145,0)</f>
        <v>0</v>
      </c>
      <c r="I145" s="46">
        <v>201</v>
      </c>
    </row>
    <row r="146" spans="1:9" s="38" customFormat="1" ht="27" customHeight="1" x14ac:dyDescent="0.4">
      <c r="A146" s="38" t="s">
        <v>173</v>
      </c>
      <c r="G146" s="21"/>
      <c r="I146" s="44"/>
    </row>
    <row r="147" spans="1:9" ht="17.25" customHeight="1" x14ac:dyDescent="0.35">
      <c r="A147" s="40" t="s">
        <v>67</v>
      </c>
      <c r="B147" s="40" t="s">
        <v>1138</v>
      </c>
      <c r="C147" s="40" t="s">
        <v>1138</v>
      </c>
      <c r="D147" s="40" t="s">
        <v>1138</v>
      </c>
      <c r="E147" s="40" t="s">
        <v>1138</v>
      </c>
      <c r="F147" s="40" t="s">
        <v>1138</v>
      </c>
      <c r="G147" s="39"/>
    </row>
    <row r="148" spans="1:9" ht="27" customHeight="1" x14ac:dyDescent="0.35">
      <c r="A148" s="40" t="s">
        <v>68</v>
      </c>
      <c r="B148" s="40" t="s">
        <v>518</v>
      </c>
      <c r="C148" s="40" t="s">
        <v>518</v>
      </c>
      <c r="D148" s="40" t="s">
        <v>518</v>
      </c>
      <c r="E148" s="40" t="s">
        <v>518</v>
      </c>
      <c r="F148" s="40" t="s">
        <v>518</v>
      </c>
      <c r="G148" s="39">
        <f>COUNTIF(B148:F148,1)</f>
        <v>0</v>
      </c>
      <c r="H148" s="40">
        <f>COUNTIF(B148:F148,0)</f>
        <v>0</v>
      </c>
      <c r="I148" s="46">
        <v>202</v>
      </c>
    </row>
    <row r="149" spans="1:9" s="38" customFormat="1" ht="27" customHeight="1" x14ac:dyDescent="0.4">
      <c r="A149" s="78" t="s">
        <v>859</v>
      </c>
      <c r="B149" s="78"/>
      <c r="G149" s="21"/>
      <c r="I149" s="44"/>
    </row>
    <row r="150" spans="1:9" x14ac:dyDescent="0.35">
      <c r="A150" s="40" t="s">
        <v>69</v>
      </c>
      <c r="B150" s="40" t="s">
        <v>618</v>
      </c>
      <c r="C150" s="40" t="s">
        <v>618</v>
      </c>
      <c r="D150" s="40" t="s">
        <v>618</v>
      </c>
      <c r="E150" s="40" t="s">
        <v>618</v>
      </c>
      <c r="F150" s="40" t="s">
        <v>618</v>
      </c>
      <c r="G150" s="39"/>
    </row>
    <row r="151" spans="1:9" ht="27" customHeight="1" x14ac:dyDescent="0.35">
      <c r="A151" s="40" t="s">
        <v>70</v>
      </c>
      <c r="B151" s="40" t="s">
        <v>518</v>
      </c>
      <c r="C151" s="40" t="s">
        <v>518</v>
      </c>
      <c r="D151" s="40" t="s">
        <v>518</v>
      </c>
      <c r="E151" s="40" t="s">
        <v>518</v>
      </c>
      <c r="F151" s="40" t="s">
        <v>518</v>
      </c>
      <c r="G151" s="39">
        <f>COUNTIF(B151:F151,1)</f>
        <v>0</v>
      </c>
      <c r="H151" s="40">
        <f>COUNTIF(B151:F151,0)</f>
        <v>0</v>
      </c>
      <c r="I151" s="46">
        <v>202</v>
      </c>
    </row>
    <row r="152" spans="1:9" s="38" customFormat="1" ht="27" customHeight="1" x14ac:dyDescent="0.4">
      <c r="A152" s="38" t="s">
        <v>99</v>
      </c>
      <c r="G152" s="21"/>
      <c r="I152" s="44"/>
    </row>
    <row r="153" spans="1:9" s="8" customFormat="1" ht="19.5" customHeight="1" x14ac:dyDescent="0.35">
      <c r="A153" s="8" t="s">
        <v>209</v>
      </c>
      <c r="B153" s="8">
        <v>580</v>
      </c>
      <c r="C153" s="8">
        <v>298</v>
      </c>
      <c r="D153" s="8">
        <v>310</v>
      </c>
      <c r="E153" s="8">
        <v>327</v>
      </c>
      <c r="F153" s="8">
        <v>239</v>
      </c>
      <c r="G153" s="23"/>
      <c r="I153" s="45"/>
    </row>
    <row r="154" spans="1:9" s="8" customFormat="1" ht="16.5" customHeight="1" x14ac:dyDescent="0.35">
      <c r="A154" s="8" t="s">
        <v>211</v>
      </c>
      <c r="B154" s="8">
        <v>60</v>
      </c>
      <c r="C154" s="8">
        <v>27</v>
      </c>
      <c r="D154" s="8">
        <v>27</v>
      </c>
      <c r="E154" s="8">
        <v>30</v>
      </c>
      <c r="F154" s="8">
        <v>28</v>
      </c>
      <c r="G154" s="23"/>
      <c r="I154" s="45"/>
    </row>
    <row r="155" spans="1:9" x14ac:dyDescent="0.35">
      <c r="A155" s="40" t="s">
        <v>71</v>
      </c>
      <c r="B155" s="40" t="s">
        <v>1139</v>
      </c>
      <c r="C155" s="40" t="s">
        <v>1140</v>
      </c>
      <c r="D155" s="40" t="s">
        <v>1140</v>
      </c>
      <c r="E155" s="40" t="s">
        <v>1141</v>
      </c>
      <c r="F155" s="40" t="s">
        <v>1142</v>
      </c>
      <c r="G155" s="39"/>
    </row>
    <row r="156" spans="1:9" ht="27" customHeight="1" x14ac:dyDescent="0.35">
      <c r="A156" s="40" t="s">
        <v>72</v>
      </c>
      <c r="B156" s="40">
        <f t="shared" ref="B156:C156" si="3">IFERROR((B153-B154)/B153,"")</f>
        <v>0.89655172413793105</v>
      </c>
      <c r="C156" s="40">
        <f t="shared" si="3"/>
        <v>0.90939597315436238</v>
      </c>
      <c r="D156" s="40">
        <f>IFERROR((D153-D154)/D153,"")</f>
        <v>0.91290322580645167</v>
      </c>
      <c r="E156" s="40">
        <f>IFERROR((E153-E154)/E153,"")</f>
        <v>0.90825688073394495</v>
      </c>
      <c r="F156" s="40">
        <f t="shared" ref="F156" si="4">IFERROR((F153-F154)/F153,"")</f>
        <v>0.88284518828451886</v>
      </c>
      <c r="G156" s="39">
        <f>COUNTIF(B156:F156,1)</f>
        <v>0</v>
      </c>
      <c r="H156" s="40">
        <f>COUNTIF(B156:F156,0)</f>
        <v>0</v>
      </c>
      <c r="I156" s="46">
        <v>201</v>
      </c>
    </row>
    <row r="157" spans="1:9" s="38" customFormat="1" ht="27" customHeight="1" x14ac:dyDescent="0.4">
      <c r="A157" s="38" t="s">
        <v>174</v>
      </c>
      <c r="G157" s="21"/>
      <c r="I157" s="44"/>
    </row>
    <row r="158" spans="1:9" ht="35" x14ac:dyDescent="0.35">
      <c r="A158" s="40" t="s">
        <v>73</v>
      </c>
      <c r="B158" s="40" t="s">
        <v>1143</v>
      </c>
      <c r="C158" s="40" t="s">
        <v>1143</v>
      </c>
      <c r="D158" s="40" t="s">
        <v>1143</v>
      </c>
      <c r="E158" s="40" t="s">
        <v>1143</v>
      </c>
      <c r="F158" s="40" t="s">
        <v>1143</v>
      </c>
      <c r="G158" s="39"/>
    </row>
    <row r="159" spans="1:9" ht="27" customHeight="1" x14ac:dyDescent="0.35">
      <c r="A159" s="40" t="s">
        <v>74</v>
      </c>
      <c r="B159" s="40">
        <f>IFERROR(_xlfn.AGGREGATE(9,6,B27,B27,B39,B69,B72,B93,B98,B106,B118,B130,B133,B139,B142,B145,B148,B162)/COUNT(B27,B27,B39,B69,B72,B93,B98,B106,B118,B130,B133,B139,B142,B145,B148,B162),"Incomplete Scoring")</f>
        <v>0.87885763000852524</v>
      </c>
      <c r="C159" s="40">
        <f t="shared" ref="C159:F159" si="5">IFERROR(_xlfn.AGGREGATE(9,6,C27,C27,C39,C69,C72,C93,C98,C106,C118,C130,C133,C139,C142,C145,C148,C162)/COUNT(C27,C27,C39,C69,C72,C93,C98,C106,C118,C130,C133,C139,C142,C145,C148,C162),"Incomplete Scoring")</f>
        <v>0.875</v>
      </c>
      <c r="D159" s="40">
        <f t="shared" si="5"/>
        <v>0.875</v>
      </c>
      <c r="E159" s="40">
        <f t="shared" si="5"/>
        <v>0.875</v>
      </c>
      <c r="F159" s="40">
        <f t="shared" si="5"/>
        <v>0.875</v>
      </c>
      <c r="G159" s="39">
        <f>COUNTIF(B159:F159,1)</f>
        <v>0</v>
      </c>
      <c r="H159" s="40">
        <f>COUNTIF(B159:F159,0)</f>
        <v>0</v>
      </c>
      <c r="I159" s="46">
        <v>201</v>
      </c>
    </row>
    <row r="160" spans="1:9" s="38" customFormat="1" ht="27" customHeight="1" x14ac:dyDescent="0.4">
      <c r="A160" s="38" t="s">
        <v>144</v>
      </c>
      <c r="G160" s="21"/>
      <c r="I160" s="44"/>
    </row>
    <row r="161" spans="1:9" x14ac:dyDescent="0.35">
      <c r="A161" s="40" t="s">
        <v>167</v>
      </c>
      <c r="B161" s="40" t="s">
        <v>1144</v>
      </c>
      <c r="C161" s="40" t="s">
        <v>1144</v>
      </c>
      <c r="D161" s="40" t="s">
        <v>1144</v>
      </c>
      <c r="E161" s="40" t="s">
        <v>1144</v>
      </c>
      <c r="F161" s="40" t="s">
        <v>1144</v>
      </c>
      <c r="G161" s="39"/>
    </row>
    <row r="162" spans="1:9" ht="27" customHeight="1" x14ac:dyDescent="0.35">
      <c r="A162" s="40" t="s">
        <v>168</v>
      </c>
      <c r="B162" s="40" t="s">
        <v>518</v>
      </c>
      <c r="C162" s="40" t="s">
        <v>518</v>
      </c>
      <c r="D162" s="40" t="s">
        <v>518</v>
      </c>
      <c r="E162" s="40" t="s">
        <v>518</v>
      </c>
      <c r="F162" s="40" t="s">
        <v>518</v>
      </c>
      <c r="G162" s="39">
        <f>COUNTIF(B162:F162,1)</f>
        <v>0</v>
      </c>
      <c r="H162" s="40">
        <f>COUNTIF(B162:F162,0)</f>
        <v>0</v>
      </c>
      <c r="I162" s="46">
        <v>212</v>
      </c>
    </row>
    <row r="163" spans="1:9" s="9" customFormat="1" ht="51.75" customHeight="1" x14ac:dyDescent="0.35">
      <c r="I163" s="47"/>
    </row>
    <row r="164" spans="1:9" ht="20.25" customHeight="1" x14ac:dyDescent="0.35">
      <c r="A164" s="10"/>
    </row>
    <row r="165" spans="1:9" s="67" customFormat="1" ht="40" x14ac:dyDescent="0.35">
      <c r="A165" s="67" t="s">
        <v>603</v>
      </c>
      <c r="B165" s="15">
        <f>IFERROR(AVERAGEIFS(B3:B162,$A$3:$A162,"*Score*",B3:B162,"&gt;=0")*100,"Scoring Incomplete")</f>
        <v>74.668260729200838</v>
      </c>
      <c r="C165" s="15">
        <f>IFERROR(AVERAGEIFS(C3:C162,$A$3:$A162,"*Score*",C3:C162,"&gt;=0")*100,"Scoring Incomplete")</f>
        <v>81.357487416107375</v>
      </c>
      <c r="D165" s="15">
        <f>IFERROR(AVERAGEIFS(D3:D162,$A$3:$A162,"*Score*",D3:D162,"&gt;=0")*100,"Scoring Incomplete")</f>
        <v>81.368447580645167</v>
      </c>
      <c r="E165" s="15">
        <f>IFERROR(AVERAGEIFS(E3:E162,$A$3:$A162,"*Score*",E3:E162,"&gt;=0")*100,"Scoring Incomplete")</f>
        <v>80.403808729496802</v>
      </c>
      <c r="F165" s="15">
        <f>IFERROR(AVERAGEIFS(F3:F162,$A$3:$A162,"*Score*",F3:F162,"&gt;=0")*100,"Scoring Incomplete")</f>
        <v>79.882903300790332</v>
      </c>
      <c r="I165" s="48"/>
    </row>
    <row r="166" spans="1:9" ht="20.5" thickBot="1" x14ac:dyDescent="0.4">
      <c r="I166" s="48"/>
    </row>
    <row r="167" spans="1:9" s="69" customFormat="1" ht="50.25" customHeight="1" thickBot="1" x14ac:dyDescent="0.4">
      <c r="A167" s="68" t="s">
        <v>604</v>
      </c>
      <c r="B167" s="20">
        <f>IFERROR(AVERAGE(B165:F165),"No Scores")</f>
        <v>79.53618155124812</v>
      </c>
      <c r="I167" s="50"/>
    </row>
    <row r="168" spans="1:9" s="69" customFormat="1" ht="45" customHeight="1" x14ac:dyDescent="0.35">
      <c r="A168" s="70"/>
      <c r="B168" s="52"/>
      <c r="I168" s="50"/>
    </row>
    <row r="169" spans="1:9" s="14" customFormat="1" ht="41.25" customHeight="1" x14ac:dyDescent="0.35">
      <c r="A169" s="35" t="s">
        <v>605</v>
      </c>
      <c r="B169" s="15">
        <f>IFERROR(AVERAGEIFS(B$3:B$162,$A$3:$A$162,"*Score*",B$3:B$162,"&gt;=0",$I$3:$I$162,"&gt;200",$I$3:$I$162,"&lt;203")*100,"Scoring Incomplete")</f>
        <v>71.684646122317005</v>
      </c>
      <c r="C169" s="15">
        <f t="shared" ref="C169:F169" si="6">IFERROR(AVERAGEIFS(C$3:C$162,$A$3:$A$162,"*Score*",C$3:C$162,"&gt;=0",$I$3:$I$162,"&gt;200",$I$3:$I$162,"&lt;203")*100,"Scoring Incomplete")</f>
        <v>76.137583892617442</v>
      </c>
      <c r="D169" s="15">
        <f t="shared" si="6"/>
        <v>76.151612903225811</v>
      </c>
      <c r="E169" s="15">
        <f t="shared" si="6"/>
        <v>75.127911079745928</v>
      </c>
      <c r="F169" s="15">
        <f t="shared" si="6"/>
        <v>75.029056252905633</v>
      </c>
      <c r="G169" s="48"/>
      <c r="I169" s="48"/>
    </row>
    <row r="170" spans="1:9" s="14" customFormat="1" ht="18.75" customHeight="1" thickBot="1" x14ac:dyDescent="0.4">
      <c r="A170" s="35"/>
      <c r="B170" s="15"/>
      <c r="C170" s="15"/>
      <c r="D170" s="15"/>
      <c r="E170" s="15"/>
      <c r="F170" s="15"/>
      <c r="G170" s="48"/>
      <c r="I170" s="48"/>
    </row>
    <row r="171" spans="1:9" s="16" customFormat="1" ht="57.75" customHeight="1" thickBot="1" x14ac:dyDescent="0.4">
      <c r="A171" s="36" t="s">
        <v>606</v>
      </c>
      <c r="B171" s="20">
        <f>IFERROR(AVERAGE(B169:F169),"No Scores")</f>
        <v>74.826162050162367</v>
      </c>
      <c r="G171" s="50"/>
      <c r="I171" s="50"/>
    </row>
    <row r="172" spans="1:9" ht="60" customHeight="1" x14ac:dyDescent="0.4">
      <c r="A172" s="41"/>
      <c r="G172" s="45"/>
    </row>
    <row r="173" spans="1:9" s="14" customFormat="1" ht="41.25" customHeight="1" thickBot="1" x14ac:dyDescent="0.4">
      <c r="A173" s="35" t="s">
        <v>503</v>
      </c>
      <c r="B173" s="15">
        <f t="array" ref="B173">IFERROR(SUM(SUMIFS(B$3:B$162,$A$3:$A$162,"*Score*",B$3:B$162,"&gt;=0",$I$3:$I$162,{202,212}))/SUM(COUNTIFS($A$3:$A$162,"*Score*",B$3:B$162,"&gt;=0",$I$3:$I$162,{202,212}))*100,"Scoring Incomplete")</f>
        <v>61.014492753623195</v>
      </c>
      <c r="C173" s="15">
        <f t="array" ref="C173">IFERROR(SUM(SUMIFS(C$3:C$162,$A$3:$A$162,"*Score*",C$3:C$162,"&gt;=0",$I$3:$I$162,{202,212}))/SUM(COUNTIFS($A$3:$A$162,"*Score*",C$3:C$162,"&gt;=0",$I$3:$I$162,{202,212}))*100,"Scoring Incomplete")</f>
        <v>75</v>
      </c>
      <c r="D173" s="15">
        <f t="array" ref="D173">IFERROR(SUM(SUMIFS(D$3:D$162,$A$3:$A$162,"*Score*",D$3:D$162,"&gt;=0",$I$3:$I$162,{202,212}))/SUM(COUNTIFS($A$3:$A$162,"*Score*",D$3:D$162,"&gt;=0",$I$3:$I$162,{202,212}))*100,"Scoring Incomplete")</f>
        <v>75</v>
      </c>
      <c r="E173" s="15">
        <f t="array" ref="E173">IFERROR(SUM(SUMIFS(E$3:E$162,$A$3:$A$162,"*Score*",E$3:E$162,"&gt;=0",$I$3:$I$162,{202,212}))/SUM(COUNTIFS($A$3:$A$162,"*Score*",E$3:E$162,"&gt;=0",$I$3:$I$162,{202,212}))*100,"Scoring Incomplete")</f>
        <v>73.214285714285708</v>
      </c>
      <c r="F173" s="15">
        <f t="array" ref="F173">IFERROR(SUM(SUMIFS(F$3:F$162,$A$3:$A$162,"*Score*",F$3:F$162,"&gt;=0",$I$3:$I$162,{202,212}))/SUM(COUNTIFS($A$3:$A$162,"*Score*",F$3:F$162,"&gt;=0",$I$3:$I$162,{202,212}))*100,"Scoring Incomplete")</f>
        <v>71.428571428571431</v>
      </c>
      <c r="G173" s="48"/>
      <c r="I173" s="48"/>
    </row>
    <row r="174" spans="1:9" s="16" customFormat="1" ht="57.75" customHeight="1" thickBot="1" x14ac:dyDescent="0.4">
      <c r="A174" s="36" t="s">
        <v>505</v>
      </c>
      <c r="B174" s="20">
        <f>IFERROR(AVERAGE(B173:F173),"No Scores")</f>
        <v>71.131469979296071</v>
      </c>
      <c r="G174" s="50"/>
      <c r="I174" s="50"/>
    </row>
    <row r="175" spans="1:9" s="14" customFormat="1" ht="38.25" customHeight="1" x14ac:dyDescent="0.35">
      <c r="A175" s="35"/>
      <c r="B175" s="15"/>
      <c r="C175" s="15"/>
      <c r="D175" s="15"/>
      <c r="E175" s="15"/>
      <c r="F175" s="15"/>
      <c r="G175" s="48"/>
      <c r="I175" s="48"/>
    </row>
    <row r="176" spans="1:9" s="14" customFormat="1" ht="41.25" customHeight="1" thickBot="1" x14ac:dyDescent="0.4">
      <c r="A176" s="35" t="s">
        <v>504</v>
      </c>
      <c r="B176" s="15">
        <f t="array" ref="B176">IFERROR(SUM(SUMIFS(B$3:B$162,$A$3:$A$162,"*Score*",B$3:B$162,"&gt;=0",$I$3:$I$162,{201,211}))/SUM(COUNTIFS($A$3:$A$162,"*Score*",B$3:B$162,"&gt;=0",$I$3:$I$162,{201,211}))*100,"Scoring Incomplete")</f>
        <v>85.331080958120381</v>
      </c>
      <c r="C176" s="15">
        <f t="array" ref="C176">IFERROR(SUM(SUMIFS(C$3:C$162,$A$3:$A$162,"*Score*",C$3:C$162,"&gt;=0",$I$3:$I$162,{201,211}))/SUM(COUNTIFS($A$3:$A$162,"*Score*",C$3:C$162,"&gt;=0",$I$3:$I$162,{201,211}))*100,"Scoring Incomplete")</f>
        <v>84.913310961968676</v>
      </c>
      <c r="D176" s="15">
        <f t="array" ref="D176">IFERROR(SUM(SUMIFS(D$3:D$162,$A$3:$A$162,"*Score*",D$3:D$162,"&gt;=0",$I$3:$I$162,{201,211}))/SUM(COUNTIFS($A$3:$A$162,"*Score*",D$3:D$162,"&gt;=0",$I$3:$I$162,{201,211}))*100,"Scoring Incomplete")</f>
        <v>84.932795698924721</v>
      </c>
      <c r="E176" s="15">
        <f t="array" ref="E176">IFERROR(SUM(SUMIFS(E$3:E$162,$A$3:$A$162,"*Score*",E$3:E$162,"&gt;=0",$I$3:$I$162,{201,211}))/SUM(COUNTIFS($A$3:$A$162,"*Score*",E$3:E$162,"&gt;=0",$I$3:$I$162,{201,211}))*100,"Scoring Incomplete")</f>
        <v>84.906982670744142</v>
      </c>
      <c r="F176" s="15">
        <f t="array" ref="F176">IFERROR(SUM(SUMIFS(F$3:F$162,$A$3:$A$162,"*Score*",F$3:F$162,"&gt;=0",$I$3:$I$162,{201,211}))/SUM(COUNTIFS($A$3:$A$162,"*Score*",F$3:F$162,"&gt;=0",$I$3:$I$162,{201,211}))*100,"Scoring Incomplete")</f>
        <v>84.561167563259616</v>
      </c>
      <c r="G176" s="48"/>
      <c r="I176" s="48"/>
    </row>
    <row r="177" spans="1:9" s="16" customFormat="1" ht="57.75" customHeight="1" thickBot="1" x14ac:dyDescent="0.4">
      <c r="A177" s="36" t="s">
        <v>495</v>
      </c>
      <c r="B177" s="20">
        <f>IFERROR(AVERAGE(B176:F176),"No Scores")</f>
        <v>84.929067570603507</v>
      </c>
      <c r="G177" s="50"/>
      <c r="I177" s="50"/>
    </row>
    <row r="179" spans="1:9" x14ac:dyDescent="0.35">
      <c r="A179" s="40" t="s">
        <v>607</v>
      </c>
      <c r="B179" s="40">
        <f>SUM(B4:F4)</f>
        <v>62</v>
      </c>
    </row>
    <row r="180" spans="1:9" x14ac:dyDescent="0.35">
      <c r="A180" s="40" t="s">
        <v>608</v>
      </c>
      <c r="B180" s="40">
        <f>SUM(B5:F5)</f>
        <v>54</v>
      </c>
    </row>
    <row r="182" spans="1:9" x14ac:dyDescent="0.35">
      <c r="A182" s="40" t="s">
        <v>609</v>
      </c>
      <c r="B182" s="40">
        <f>SUM(B95:F95)</f>
        <v>320</v>
      </c>
    </row>
    <row r="183" spans="1:9" x14ac:dyDescent="0.35">
      <c r="A183" s="40" t="s">
        <v>610</v>
      </c>
      <c r="B183" s="40">
        <f>SUM(B96:F96)</f>
        <v>311</v>
      </c>
    </row>
  </sheetData>
  <mergeCells count="11">
    <mergeCell ref="A22:B22"/>
    <mergeCell ref="G1:G2"/>
    <mergeCell ref="H1:H2"/>
    <mergeCell ref="I1:I2"/>
    <mergeCell ref="A10:B10"/>
    <mergeCell ref="A16:B16"/>
    <mergeCell ref="A64:B64"/>
    <mergeCell ref="A94:B94"/>
    <mergeCell ref="A125:B125"/>
    <mergeCell ref="A143:B143"/>
    <mergeCell ref="A149:B149"/>
  </mergeCells>
  <dataValidations count="1">
    <dataValidation type="list" allowBlank="1" showInputMessage="1" showErrorMessage="1" sqref="B6:F7" xr:uid="{342031E2-4A61-4317-80AA-92459C39C439}">
      <formula1>"N/A,1,.75,.5,.25,0"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9AA0-9752-473F-A80E-88A884BEF3FA}">
  <dimension ref="A1:R187"/>
  <sheetViews>
    <sheetView workbookViewId="0">
      <pane xSplit="1" ySplit="2" topLeftCell="B3" activePane="bottomRight" state="frozen"/>
      <selection pane="topRight" activeCell="B1" sqref="B1"/>
      <selection pane="bottomLeft" activeCell="A2" sqref="A2"/>
      <selection pane="bottomRight" activeCell="A2" sqref="A2"/>
    </sheetView>
  </sheetViews>
  <sheetFormatPr defaultColWidth="9.1796875" defaultRowHeight="17.5" x14ac:dyDescent="0.35"/>
  <cols>
    <col min="1" max="1" width="43.1796875" style="40" customWidth="1"/>
    <col min="2" max="15" width="42.81640625" style="40" customWidth="1"/>
    <col min="16" max="17" width="12.7265625" style="40" customWidth="1"/>
    <col min="18" max="18" width="11.81640625" style="45" customWidth="1"/>
    <col min="19" max="16384" width="9.1796875" style="40"/>
  </cols>
  <sheetData>
    <row r="1" spans="1:18" ht="24" customHeight="1" x14ac:dyDescent="0.35">
      <c r="A1" s="40" t="s">
        <v>868</v>
      </c>
      <c r="B1" s="40" t="s">
        <v>170</v>
      </c>
      <c r="C1" s="40" t="s">
        <v>869</v>
      </c>
      <c r="D1" s="40" t="s">
        <v>870</v>
      </c>
      <c r="E1" s="40" t="s">
        <v>871</v>
      </c>
      <c r="F1" s="40" t="s">
        <v>872</v>
      </c>
      <c r="G1" s="40" t="s">
        <v>873</v>
      </c>
      <c r="H1" s="40" t="s">
        <v>874</v>
      </c>
      <c r="I1" s="40" t="s">
        <v>875</v>
      </c>
      <c r="J1" s="40" t="s">
        <v>876</v>
      </c>
      <c r="K1" s="40" t="s">
        <v>877</v>
      </c>
      <c r="L1" s="40" t="s">
        <v>878</v>
      </c>
      <c r="M1" s="40" t="s">
        <v>879</v>
      </c>
      <c r="N1" s="40" t="s">
        <v>880</v>
      </c>
      <c r="O1" s="40" t="s">
        <v>881</v>
      </c>
      <c r="P1" s="81" t="s">
        <v>197</v>
      </c>
      <c r="Q1" s="81" t="s">
        <v>198</v>
      </c>
      <c r="R1" s="82" t="s">
        <v>498</v>
      </c>
    </row>
    <row r="2" spans="1:18" s="2" customFormat="1" ht="48" customHeight="1" x14ac:dyDescent="0.35">
      <c r="A2" s="2" t="s">
        <v>882</v>
      </c>
      <c r="B2" s="3" t="s">
        <v>883</v>
      </c>
      <c r="C2" s="3" t="s">
        <v>884</v>
      </c>
      <c r="D2" s="3" t="s">
        <v>885</v>
      </c>
      <c r="E2" s="3" t="s">
        <v>886</v>
      </c>
      <c r="F2" s="3" t="s">
        <v>887</v>
      </c>
      <c r="G2" s="3" t="s">
        <v>888</v>
      </c>
      <c r="H2" s="3" t="s">
        <v>889</v>
      </c>
      <c r="I2" s="3" t="s">
        <v>890</v>
      </c>
      <c r="J2" s="57" t="s">
        <v>891</v>
      </c>
      <c r="K2" s="3" t="s">
        <v>892</v>
      </c>
      <c r="L2" s="3" t="s">
        <v>893</v>
      </c>
      <c r="M2" s="3" t="s">
        <v>894</v>
      </c>
      <c r="N2" s="3" t="s">
        <v>894</v>
      </c>
      <c r="O2" s="3" t="s">
        <v>895</v>
      </c>
      <c r="P2" s="81"/>
      <c r="Q2" s="81"/>
      <c r="R2" s="83"/>
    </row>
    <row r="3" spans="1:18" s="38" customFormat="1" ht="27" customHeight="1" x14ac:dyDescent="0.4">
      <c r="A3" s="38" t="s">
        <v>773</v>
      </c>
      <c r="B3" s="5"/>
      <c r="C3" s="5"/>
      <c r="D3" s="5"/>
      <c r="E3" s="5"/>
      <c r="F3" s="5"/>
      <c r="G3" s="5"/>
      <c r="H3" s="5"/>
      <c r="I3" s="5"/>
      <c r="J3" s="5"/>
      <c r="K3" s="5"/>
      <c r="L3" s="5"/>
      <c r="M3" s="5"/>
      <c r="N3" s="5"/>
      <c r="O3" s="5"/>
      <c r="R3" s="44"/>
    </row>
    <row r="4" spans="1:18" x14ac:dyDescent="0.35">
      <c r="A4" s="40" t="s">
        <v>0</v>
      </c>
      <c r="B4" s="40">
        <v>2</v>
      </c>
      <c r="C4" s="40">
        <v>4</v>
      </c>
      <c r="D4" s="40">
        <v>2</v>
      </c>
      <c r="E4" s="40">
        <v>7</v>
      </c>
      <c r="F4" s="40">
        <v>5</v>
      </c>
      <c r="G4" s="40">
        <v>2</v>
      </c>
      <c r="H4" s="40">
        <v>7</v>
      </c>
      <c r="I4" s="40">
        <v>6</v>
      </c>
      <c r="J4" s="40">
        <v>20</v>
      </c>
      <c r="K4" s="40">
        <v>1</v>
      </c>
      <c r="L4" s="40">
        <v>2</v>
      </c>
      <c r="M4" s="40">
        <v>1</v>
      </c>
      <c r="N4" s="40">
        <v>1</v>
      </c>
      <c r="O4" s="40">
        <v>1</v>
      </c>
    </row>
    <row r="5" spans="1:18" x14ac:dyDescent="0.35">
      <c r="A5" s="40" t="s">
        <v>896</v>
      </c>
      <c r="B5" s="40">
        <v>2</v>
      </c>
      <c r="C5" s="40">
        <v>4</v>
      </c>
      <c r="D5" s="40">
        <v>1</v>
      </c>
      <c r="E5" s="40">
        <v>7</v>
      </c>
      <c r="F5" s="40">
        <v>1</v>
      </c>
      <c r="G5" s="40">
        <v>2</v>
      </c>
      <c r="H5" s="40">
        <v>1</v>
      </c>
      <c r="I5" s="40">
        <v>6</v>
      </c>
      <c r="J5" s="40">
        <v>20</v>
      </c>
      <c r="K5" s="40">
        <v>1</v>
      </c>
      <c r="L5" s="40">
        <v>2</v>
      </c>
      <c r="M5" s="40">
        <v>1</v>
      </c>
      <c r="N5" s="40">
        <v>1</v>
      </c>
      <c r="O5" s="40">
        <v>1</v>
      </c>
    </row>
    <row r="6" spans="1:18" x14ac:dyDescent="0.35">
      <c r="A6" s="40" t="s">
        <v>412</v>
      </c>
      <c r="B6" s="40" t="s">
        <v>518</v>
      </c>
      <c r="C6" s="40" t="s">
        <v>518</v>
      </c>
      <c r="D6" s="40" t="s">
        <v>518</v>
      </c>
      <c r="E6" s="40" t="s">
        <v>518</v>
      </c>
      <c r="F6" s="40" t="s">
        <v>518</v>
      </c>
      <c r="G6" s="40" t="s">
        <v>518</v>
      </c>
      <c r="H6" s="40" t="s">
        <v>518</v>
      </c>
      <c r="I6" s="40" t="s">
        <v>518</v>
      </c>
      <c r="J6" s="40" t="s">
        <v>518</v>
      </c>
      <c r="K6" s="40" t="s">
        <v>518</v>
      </c>
      <c r="L6" s="40" t="s">
        <v>518</v>
      </c>
      <c r="M6" s="40" t="s">
        <v>518</v>
      </c>
      <c r="N6" s="40" t="s">
        <v>518</v>
      </c>
      <c r="O6" s="40" t="s">
        <v>518</v>
      </c>
    </row>
    <row r="7" spans="1:18" x14ac:dyDescent="0.35">
      <c r="A7" s="40" t="s">
        <v>413</v>
      </c>
      <c r="B7" s="40" t="s">
        <v>518</v>
      </c>
      <c r="C7" s="40" t="s">
        <v>518</v>
      </c>
      <c r="D7" s="40" t="s">
        <v>518</v>
      </c>
      <c r="E7" s="40" t="s">
        <v>518</v>
      </c>
      <c r="F7" s="40" t="s">
        <v>518</v>
      </c>
      <c r="G7" s="40" t="s">
        <v>518</v>
      </c>
      <c r="H7" s="40" t="s">
        <v>518</v>
      </c>
      <c r="I7" s="40" t="s">
        <v>518</v>
      </c>
      <c r="J7" s="40" t="s">
        <v>518</v>
      </c>
      <c r="K7" s="40" t="s">
        <v>518</v>
      </c>
      <c r="L7" s="40" t="s">
        <v>518</v>
      </c>
      <c r="M7" s="40" t="s">
        <v>518</v>
      </c>
      <c r="N7" s="40" t="s">
        <v>518</v>
      </c>
      <c r="O7" s="40" t="s">
        <v>518</v>
      </c>
    </row>
    <row r="8" spans="1:18" ht="93.75" customHeight="1" x14ac:dyDescent="0.35">
      <c r="A8" s="40" t="s">
        <v>1</v>
      </c>
      <c r="B8" s="40" t="s">
        <v>897</v>
      </c>
      <c r="C8" s="40" t="s">
        <v>898</v>
      </c>
      <c r="D8" s="40" t="s">
        <v>899</v>
      </c>
      <c r="E8" s="40" t="s">
        <v>900</v>
      </c>
      <c r="F8" s="40" t="s">
        <v>901</v>
      </c>
      <c r="G8" s="40" t="s">
        <v>902</v>
      </c>
      <c r="H8" s="40" t="s">
        <v>903</v>
      </c>
      <c r="I8" s="40" t="s">
        <v>904</v>
      </c>
      <c r="J8" s="40" t="s">
        <v>905</v>
      </c>
      <c r="K8" s="40" t="s">
        <v>906</v>
      </c>
      <c r="L8" s="40" t="s">
        <v>907</v>
      </c>
      <c r="M8" s="40" t="s">
        <v>908</v>
      </c>
      <c r="N8" s="40" t="s">
        <v>908</v>
      </c>
      <c r="O8" s="40" t="s">
        <v>908</v>
      </c>
    </row>
    <row r="9" spans="1:18" ht="27" customHeight="1" x14ac:dyDescent="0.35">
      <c r="A9" s="40" t="s">
        <v>2</v>
      </c>
      <c r="B9" s="58">
        <f>IFERROR(B5/B4,NA())</f>
        <v>1</v>
      </c>
      <c r="C9" s="58">
        <f t="shared" ref="C9:O9" si="0">IFERROR(C5/C4,NA())</f>
        <v>1</v>
      </c>
      <c r="D9" s="58">
        <f t="shared" si="0"/>
        <v>0.5</v>
      </c>
      <c r="E9" s="58">
        <f t="shared" si="0"/>
        <v>1</v>
      </c>
      <c r="F9" s="58">
        <f t="shared" si="0"/>
        <v>0.2</v>
      </c>
      <c r="G9" s="58">
        <f t="shared" si="0"/>
        <v>1</v>
      </c>
      <c r="H9" s="58">
        <f t="shared" si="0"/>
        <v>0.14285714285714285</v>
      </c>
      <c r="I9" s="58">
        <f t="shared" si="0"/>
        <v>1</v>
      </c>
      <c r="J9" s="58">
        <f t="shared" si="0"/>
        <v>1</v>
      </c>
      <c r="K9" s="58">
        <f t="shared" si="0"/>
        <v>1</v>
      </c>
      <c r="L9" s="58">
        <f t="shared" si="0"/>
        <v>1</v>
      </c>
      <c r="M9" s="58">
        <f t="shared" si="0"/>
        <v>1</v>
      </c>
      <c r="N9" s="58">
        <f t="shared" si="0"/>
        <v>1</v>
      </c>
      <c r="O9" s="58">
        <f t="shared" si="0"/>
        <v>1</v>
      </c>
      <c r="P9" s="40">
        <f>COUNTIF(B9:O9,1)</f>
        <v>11</v>
      </c>
      <c r="Q9" s="40">
        <f>COUNTIF(B9:O9,0)</f>
        <v>0</v>
      </c>
      <c r="R9" s="45" t="s">
        <v>497</v>
      </c>
    </row>
    <row r="10" spans="1:18" s="38" customFormat="1" ht="27" customHeight="1" x14ac:dyDescent="0.4">
      <c r="A10" s="78" t="s">
        <v>779</v>
      </c>
      <c r="B10" s="78"/>
      <c r="R10" s="44"/>
    </row>
    <row r="11" spans="1:18" ht="35" x14ac:dyDescent="0.35">
      <c r="A11" s="40" t="s">
        <v>3</v>
      </c>
      <c r="B11" s="40" t="s">
        <v>909</v>
      </c>
      <c r="C11" s="40" t="s">
        <v>909</v>
      </c>
      <c r="D11" s="40" t="s">
        <v>909</v>
      </c>
      <c r="E11" s="40" t="s">
        <v>909</v>
      </c>
      <c r="F11" s="40" t="s">
        <v>909</v>
      </c>
      <c r="G11" s="40" t="s">
        <v>909</v>
      </c>
      <c r="H11" s="40" t="s">
        <v>909</v>
      </c>
      <c r="I11" s="40" t="s">
        <v>909</v>
      </c>
      <c r="J11" s="40" t="s">
        <v>909</v>
      </c>
      <c r="K11" s="40" t="s">
        <v>909</v>
      </c>
      <c r="L11" s="40" t="s">
        <v>909</v>
      </c>
      <c r="M11" s="40" t="s">
        <v>909</v>
      </c>
      <c r="N11" s="40" t="s">
        <v>909</v>
      </c>
      <c r="O11" s="40" t="s">
        <v>909</v>
      </c>
    </row>
    <row r="12" spans="1:18" ht="27" customHeight="1" x14ac:dyDescent="0.35">
      <c r="A12" s="40" t="s">
        <v>4</v>
      </c>
      <c r="B12" s="40" t="s">
        <v>518</v>
      </c>
      <c r="C12" s="40" t="s">
        <v>518</v>
      </c>
      <c r="D12" s="40" t="s">
        <v>518</v>
      </c>
      <c r="E12" s="40" t="s">
        <v>518</v>
      </c>
      <c r="F12" s="40" t="s">
        <v>518</v>
      </c>
      <c r="G12" s="40" t="s">
        <v>518</v>
      </c>
      <c r="H12" s="40" t="s">
        <v>518</v>
      </c>
      <c r="I12" s="40" t="s">
        <v>518</v>
      </c>
      <c r="J12" s="40" t="s">
        <v>518</v>
      </c>
      <c r="K12" s="40" t="s">
        <v>518</v>
      </c>
      <c r="L12" s="40" t="s">
        <v>518</v>
      </c>
      <c r="M12" s="40" t="s">
        <v>518</v>
      </c>
      <c r="N12" s="40" t="s">
        <v>518</v>
      </c>
      <c r="O12" s="40" t="s">
        <v>518</v>
      </c>
      <c r="P12" s="40">
        <f>COUNTIF(B12:O12,1)</f>
        <v>0</v>
      </c>
      <c r="Q12" s="40">
        <f>COUNTIF(B12:O12,0)</f>
        <v>0</v>
      </c>
      <c r="R12" s="46">
        <v>201</v>
      </c>
    </row>
    <row r="13" spans="1:18" s="38" customFormat="1" ht="27" customHeight="1" x14ac:dyDescent="0.4">
      <c r="A13" s="38" t="s">
        <v>781</v>
      </c>
      <c r="R13" s="44"/>
    </row>
    <row r="14" spans="1:18" x14ac:dyDescent="0.35">
      <c r="A14" s="40" t="s">
        <v>5</v>
      </c>
      <c r="B14" s="40" t="s">
        <v>910</v>
      </c>
      <c r="C14" s="40" t="s">
        <v>910</v>
      </c>
      <c r="D14" s="40" t="s">
        <v>910</v>
      </c>
      <c r="E14" s="40" t="s">
        <v>910</v>
      </c>
      <c r="F14" s="40" t="s">
        <v>910</v>
      </c>
      <c r="G14" s="40" t="s">
        <v>910</v>
      </c>
      <c r="H14" s="40" t="s">
        <v>910</v>
      </c>
      <c r="I14" s="40" t="s">
        <v>910</v>
      </c>
      <c r="J14" s="40" t="s">
        <v>910</v>
      </c>
      <c r="K14" s="40" t="s">
        <v>910</v>
      </c>
      <c r="L14" s="40" t="s">
        <v>910</v>
      </c>
      <c r="M14" s="40" t="s">
        <v>910</v>
      </c>
      <c r="N14" s="40" t="s">
        <v>910</v>
      </c>
      <c r="O14" s="40" t="s">
        <v>910</v>
      </c>
    </row>
    <row r="15" spans="1:18" ht="27" customHeight="1" x14ac:dyDescent="0.35">
      <c r="A15" s="40" t="s">
        <v>6</v>
      </c>
      <c r="B15" s="40" t="s">
        <v>518</v>
      </c>
      <c r="C15" s="40" t="s">
        <v>518</v>
      </c>
      <c r="D15" s="40" t="s">
        <v>518</v>
      </c>
      <c r="E15" s="40" t="s">
        <v>518</v>
      </c>
      <c r="F15" s="40" t="s">
        <v>518</v>
      </c>
      <c r="G15" s="40" t="s">
        <v>518</v>
      </c>
      <c r="H15" s="40" t="s">
        <v>518</v>
      </c>
      <c r="I15" s="40" t="s">
        <v>518</v>
      </c>
      <c r="J15" s="40" t="s">
        <v>518</v>
      </c>
      <c r="K15" s="40" t="s">
        <v>518</v>
      </c>
      <c r="L15" s="40" t="s">
        <v>518</v>
      </c>
      <c r="M15" s="40" t="s">
        <v>518</v>
      </c>
      <c r="N15" s="40" t="s">
        <v>518</v>
      </c>
      <c r="O15" s="40" t="s">
        <v>518</v>
      </c>
      <c r="P15" s="40">
        <f>COUNTIF(B15:O15,1)</f>
        <v>0</v>
      </c>
      <c r="Q15" s="40">
        <f>COUNTIF(B15:O15,0)</f>
        <v>0</v>
      </c>
      <c r="R15" s="45" t="s">
        <v>526</v>
      </c>
    </row>
    <row r="16" spans="1:18" s="38" customFormat="1" ht="27" customHeight="1" x14ac:dyDescent="0.4">
      <c r="A16" s="78" t="s">
        <v>784</v>
      </c>
      <c r="B16" s="78"/>
      <c r="R16" s="44"/>
    </row>
    <row r="17" spans="1:18" x14ac:dyDescent="0.35">
      <c r="A17" s="40" t="s">
        <v>7</v>
      </c>
      <c r="B17" s="40" t="s">
        <v>910</v>
      </c>
      <c r="C17" s="40" t="s">
        <v>910</v>
      </c>
      <c r="D17" s="40" t="s">
        <v>910</v>
      </c>
      <c r="E17" s="40" t="s">
        <v>910</v>
      </c>
      <c r="F17" s="40" t="s">
        <v>910</v>
      </c>
      <c r="G17" s="40" t="s">
        <v>910</v>
      </c>
      <c r="H17" s="40" t="s">
        <v>910</v>
      </c>
      <c r="I17" s="40" t="s">
        <v>910</v>
      </c>
      <c r="J17" s="40" t="s">
        <v>910</v>
      </c>
      <c r="K17" s="40" t="s">
        <v>910</v>
      </c>
      <c r="L17" s="40" t="s">
        <v>910</v>
      </c>
      <c r="M17" s="40" t="s">
        <v>910</v>
      </c>
      <c r="N17" s="40" t="s">
        <v>910</v>
      </c>
      <c r="O17" s="40" t="s">
        <v>910</v>
      </c>
    </row>
    <row r="18" spans="1:18" ht="27" customHeight="1" x14ac:dyDescent="0.35">
      <c r="A18" s="40" t="s">
        <v>8</v>
      </c>
      <c r="B18" s="40" t="s">
        <v>518</v>
      </c>
      <c r="C18" s="40" t="s">
        <v>518</v>
      </c>
      <c r="D18" s="40" t="s">
        <v>518</v>
      </c>
      <c r="E18" s="40" t="s">
        <v>518</v>
      </c>
      <c r="F18" s="40" t="s">
        <v>518</v>
      </c>
      <c r="G18" s="40" t="s">
        <v>518</v>
      </c>
      <c r="H18" s="40" t="s">
        <v>518</v>
      </c>
      <c r="I18" s="40" t="s">
        <v>518</v>
      </c>
      <c r="J18" s="40" t="s">
        <v>518</v>
      </c>
      <c r="K18" s="40" t="s">
        <v>518</v>
      </c>
      <c r="L18" s="40" t="s">
        <v>518</v>
      </c>
      <c r="M18" s="40" t="s">
        <v>518</v>
      </c>
      <c r="N18" s="40" t="s">
        <v>518</v>
      </c>
      <c r="O18" s="40" t="s">
        <v>518</v>
      </c>
      <c r="P18" s="40">
        <f>COUNTIF(B18:O18,1)</f>
        <v>0</v>
      </c>
      <c r="Q18" s="40">
        <f>COUNTIF(B18:O18,0)</f>
        <v>0</v>
      </c>
      <c r="R18" s="46">
        <v>201</v>
      </c>
    </row>
    <row r="19" spans="1:18" s="38" customFormat="1" ht="27" customHeight="1" x14ac:dyDescent="0.4">
      <c r="A19" s="38" t="s">
        <v>786</v>
      </c>
      <c r="R19" s="44"/>
    </row>
    <row r="20" spans="1:18" x14ac:dyDescent="0.35">
      <c r="A20" s="40" t="s">
        <v>9</v>
      </c>
      <c r="B20" s="40" t="s">
        <v>911</v>
      </c>
      <c r="C20" s="40" t="s">
        <v>911</v>
      </c>
      <c r="D20" s="40" t="s">
        <v>911</v>
      </c>
      <c r="E20" s="40" t="s">
        <v>911</v>
      </c>
      <c r="F20" s="40" t="s">
        <v>911</v>
      </c>
      <c r="G20" s="40" t="s">
        <v>911</v>
      </c>
      <c r="H20" s="40" t="s">
        <v>911</v>
      </c>
      <c r="I20" s="40" t="s">
        <v>911</v>
      </c>
      <c r="J20" s="40" t="s">
        <v>911</v>
      </c>
      <c r="K20" s="40" t="s">
        <v>911</v>
      </c>
      <c r="L20" s="40" t="s">
        <v>911</v>
      </c>
      <c r="M20" s="40" t="s">
        <v>911</v>
      </c>
      <c r="N20" s="40" t="s">
        <v>911</v>
      </c>
      <c r="O20" s="40" t="s">
        <v>911</v>
      </c>
    </row>
    <row r="21" spans="1:18" ht="27" customHeight="1" x14ac:dyDescent="0.35">
      <c r="A21" s="40" t="s">
        <v>10</v>
      </c>
      <c r="B21" s="40" t="s">
        <v>518</v>
      </c>
      <c r="C21" s="40" t="s">
        <v>518</v>
      </c>
      <c r="D21" s="40" t="s">
        <v>518</v>
      </c>
      <c r="E21" s="40" t="s">
        <v>518</v>
      </c>
      <c r="F21" s="40" t="s">
        <v>518</v>
      </c>
      <c r="G21" s="40" t="s">
        <v>518</v>
      </c>
      <c r="H21" s="40" t="s">
        <v>518</v>
      </c>
      <c r="I21" s="40" t="s">
        <v>518</v>
      </c>
      <c r="J21" s="40" t="s">
        <v>518</v>
      </c>
      <c r="K21" s="40" t="s">
        <v>518</v>
      </c>
      <c r="L21" s="40" t="s">
        <v>518</v>
      </c>
      <c r="M21" s="40" t="s">
        <v>518</v>
      </c>
      <c r="N21" s="40" t="s">
        <v>518</v>
      </c>
      <c r="O21" s="40" t="s">
        <v>518</v>
      </c>
      <c r="P21" s="40">
        <f>COUNTIF(B21:O21,1)</f>
        <v>0</v>
      </c>
      <c r="Q21" s="40">
        <f>COUNTIF(B21:O21,0)</f>
        <v>0</v>
      </c>
      <c r="R21" s="46">
        <v>202</v>
      </c>
    </row>
    <row r="22" spans="1:18" s="38" customFormat="1" ht="27" customHeight="1" x14ac:dyDescent="0.4">
      <c r="A22" s="78" t="s">
        <v>787</v>
      </c>
      <c r="B22" s="78"/>
      <c r="R22" s="44"/>
    </row>
    <row r="23" spans="1:18" x14ac:dyDescent="0.35">
      <c r="A23" s="40" t="s">
        <v>11</v>
      </c>
      <c r="B23" s="40" t="s">
        <v>910</v>
      </c>
      <c r="C23" s="40" t="s">
        <v>910</v>
      </c>
      <c r="D23" s="40" t="s">
        <v>910</v>
      </c>
      <c r="E23" s="40" t="s">
        <v>910</v>
      </c>
      <c r="F23" s="40" t="s">
        <v>910</v>
      </c>
      <c r="G23" s="40" t="s">
        <v>910</v>
      </c>
      <c r="H23" s="40" t="s">
        <v>910</v>
      </c>
      <c r="I23" s="40" t="s">
        <v>910</v>
      </c>
      <c r="J23" s="40" t="s">
        <v>910</v>
      </c>
      <c r="K23" s="40" t="s">
        <v>910</v>
      </c>
      <c r="L23" s="40" t="s">
        <v>910</v>
      </c>
      <c r="M23" s="40" t="s">
        <v>910</v>
      </c>
      <c r="N23" s="40" t="s">
        <v>910</v>
      </c>
      <c r="O23" s="40" t="s">
        <v>910</v>
      </c>
    </row>
    <row r="24" spans="1:18" ht="27" customHeight="1" x14ac:dyDescent="0.35">
      <c r="A24" s="40" t="s">
        <v>12</v>
      </c>
      <c r="B24" s="40" t="s">
        <v>518</v>
      </c>
      <c r="C24" s="40" t="s">
        <v>518</v>
      </c>
      <c r="D24" s="40" t="s">
        <v>518</v>
      </c>
      <c r="E24" s="40" t="s">
        <v>518</v>
      </c>
      <c r="F24" s="40" t="s">
        <v>518</v>
      </c>
      <c r="G24" s="40" t="s">
        <v>518</v>
      </c>
      <c r="H24" s="40" t="s">
        <v>518</v>
      </c>
      <c r="I24" s="40" t="s">
        <v>518</v>
      </c>
      <c r="J24" s="40" t="s">
        <v>518</v>
      </c>
      <c r="K24" s="40" t="s">
        <v>518</v>
      </c>
      <c r="L24" s="40" t="s">
        <v>518</v>
      </c>
      <c r="M24" s="40" t="s">
        <v>518</v>
      </c>
      <c r="N24" s="40" t="s">
        <v>518</v>
      </c>
      <c r="O24" s="40" t="s">
        <v>518</v>
      </c>
      <c r="P24" s="40">
        <f>COUNTIF(B24:O24,1)</f>
        <v>0</v>
      </c>
      <c r="Q24" s="40">
        <f>COUNTIF(B24:O24,0)</f>
        <v>0</v>
      </c>
      <c r="R24" s="46">
        <v>202</v>
      </c>
    </row>
    <row r="25" spans="1:18" s="38" customFormat="1" ht="27" customHeight="1" x14ac:dyDescent="0.4">
      <c r="A25" s="38" t="s">
        <v>182</v>
      </c>
      <c r="R25" s="44"/>
    </row>
    <row r="26" spans="1:18" ht="245" x14ac:dyDescent="0.35">
      <c r="A26" s="40" t="s">
        <v>13</v>
      </c>
      <c r="B26" s="59" t="s">
        <v>912</v>
      </c>
      <c r="C26" s="40" t="s">
        <v>913</v>
      </c>
      <c r="D26" s="59" t="s">
        <v>914</v>
      </c>
      <c r="E26" s="40" t="s">
        <v>913</v>
      </c>
      <c r="F26" s="59" t="s">
        <v>912</v>
      </c>
      <c r="G26" s="40" t="s">
        <v>913</v>
      </c>
      <c r="H26" s="59" t="s">
        <v>912</v>
      </c>
      <c r="I26" s="40" t="s">
        <v>913</v>
      </c>
      <c r="J26" s="40" t="s">
        <v>915</v>
      </c>
      <c r="K26" s="59" t="s">
        <v>914</v>
      </c>
      <c r="L26" s="40" t="s">
        <v>913</v>
      </c>
      <c r="M26" s="59" t="s">
        <v>914</v>
      </c>
      <c r="N26" s="59" t="s">
        <v>914</v>
      </c>
      <c r="O26" s="59" t="s">
        <v>914</v>
      </c>
    </row>
    <row r="27" spans="1:18" ht="27" customHeight="1" x14ac:dyDescent="0.35">
      <c r="A27" s="40" t="s">
        <v>14</v>
      </c>
      <c r="B27" s="40">
        <v>0.75</v>
      </c>
      <c r="C27" s="40">
        <v>0</v>
      </c>
      <c r="D27" s="60">
        <v>0.5</v>
      </c>
      <c r="E27" s="40">
        <v>0.75</v>
      </c>
      <c r="F27" s="40">
        <v>0.75</v>
      </c>
      <c r="G27" s="40">
        <v>0</v>
      </c>
      <c r="H27" s="40">
        <v>0.75</v>
      </c>
      <c r="I27" s="40">
        <v>0</v>
      </c>
      <c r="J27" s="40">
        <v>0.5</v>
      </c>
      <c r="K27" s="40">
        <v>0.5</v>
      </c>
      <c r="L27" s="40">
        <v>0</v>
      </c>
      <c r="M27" s="40">
        <v>0.5</v>
      </c>
      <c r="N27" s="40">
        <v>0.5</v>
      </c>
      <c r="O27" s="40">
        <v>0.5</v>
      </c>
      <c r="P27" s="40">
        <f>COUNTIF(B27:O27,1)</f>
        <v>0</v>
      </c>
      <c r="Q27" s="40">
        <f>COUNTIF(B27:O27,0)</f>
        <v>4</v>
      </c>
      <c r="R27" s="46">
        <v>202</v>
      </c>
    </row>
    <row r="28" spans="1:18" s="38" customFormat="1" ht="27" customHeight="1" x14ac:dyDescent="0.4">
      <c r="A28" s="38" t="s">
        <v>183</v>
      </c>
      <c r="D28" s="61" t="s">
        <v>916</v>
      </c>
      <c r="R28" s="44"/>
    </row>
    <row r="29" spans="1:18" ht="35" x14ac:dyDescent="0.35">
      <c r="A29" s="40" t="s">
        <v>15</v>
      </c>
      <c r="B29" s="40" t="s">
        <v>917</v>
      </c>
      <c r="C29" s="40" t="s">
        <v>917</v>
      </c>
      <c r="D29" s="40" t="s">
        <v>917</v>
      </c>
      <c r="E29" s="40" t="s">
        <v>917</v>
      </c>
      <c r="F29" s="40" t="s">
        <v>917</v>
      </c>
      <c r="G29" s="40" t="s">
        <v>917</v>
      </c>
      <c r="H29" s="40" t="s">
        <v>917</v>
      </c>
      <c r="I29" s="40" t="s">
        <v>917</v>
      </c>
      <c r="J29" s="40" t="s">
        <v>918</v>
      </c>
      <c r="K29" s="40" t="s">
        <v>917</v>
      </c>
      <c r="L29" s="40" t="s">
        <v>917</v>
      </c>
      <c r="M29" s="40" t="s">
        <v>917</v>
      </c>
      <c r="N29" s="40" t="s">
        <v>917</v>
      </c>
      <c r="O29" s="40" t="s">
        <v>917</v>
      </c>
    </row>
    <row r="30" spans="1:18" ht="27" customHeight="1" x14ac:dyDescent="0.35">
      <c r="A30" s="40" t="s">
        <v>16</v>
      </c>
      <c r="B30" s="40">
        <v>1</v>
      </c>
      <c r="C30" s="40">
        <v>1</v>
      </c>
      <c r="D30" s="40">
        <v>1</v>
      </c>
      <c r="E30" s="40">
        <v>1</v>
      </c>
      <c r="F30" s="40">
        <v>1</v>
      </c>
      <c r="G30" s="40">
        <v>1</v>
      </c>
      <c r="H30" s="40">
        <v>1</v>
      </c>
      <c r="I30" s="40">
        <v>1</v>
      </c>
      <c r="J30" s="40">
        <v>0.5</v>
      </c>
      <c r="K30" s="40">
        <v>1</v>
      </c>
      <c r="L30" s="40">
        <v>1</v>
      </c>
      <c r="M30" s="40">
        <v>1</v>
      </c>
      <c r="N30" s="40">
        <v>1</v>
      </c>
      <c r="O30" s="40">
        <v>1</v>
      </c>
      <c r="P30" s="40">
        <f>COUNTIF(B30:O30,1)</f>
        <v>13</v>
      </c>
      <c r="Q30" s="40">
        <f>COUNTIF(B30:O30,0)</f>
        <v>0</v>
      </c>
      <c r="R30" s="46">
        <v>201</v>
      </c>
    </row>
    <row r="31" spans="1:18" s="38" customFormat="1" ht="27" customHeight="1" x14ac:dyDescent="0.4">
      <c r="A31" s="38" t="s">
        <v>184</v>
      </c>
      <c r="R31" s="44"/>
    </row>
    <row r="32" spans="1:18" ht="35" x14ac:dyDescent="0.35">
      <c r="A32" s="40" t="s">
        <v>17</v>
      </c>
      <c r="B32" s="40" t="s">
        <v>919</v>
      </c>
      <c r="C32" s="40" t="s">
        <v>919</v>
      </c>
      <c r="D32" s="40" t="s">
        <v>920</v>
      </c>
      <c r="E32" s="40" t="s">
        <v>921</v>
      </c>
      <c r="F32" s="40" t="s">
        <v>919</v>
      </c>
      <c r="G32" s="40" t="s">
        <v>919</v>
      </c>
      <c r="H32" s="40" t="s">
        <v>922</v>
      </c>
      <c r="I32" s="40" t="s">
        <v>923</v>
      </c>
      <c r="J32" s="40" t="s">
        <v>924</v>
      </c>
      <c r="K32" s="40" t="s">
        <v>925</v>
      </c>
      <c r="L32" s="40" t="s">
        <v>792</v>
      </c>
      <c r="M32" s="40" t="s">
        <v>792</v>
      </c>
      <c r="N32" s="40" t="s">
        <v>792</v>
      </c>
      <c r="O32" s="40" t="s">
        <v>792</v>
      </c>
    </row>
    <row r="33" spans="1:18" ht="27" customHeight="1" x14ac:dyDescent="0.35">
      <c r="A33" s="40" t="s">
        <v>18</v>
      </c>
      <c r="B33" s="40" t="s">
        <v>518</v>
      </c>
      <c r="C33" s="40" t="s">
        <v>518</v>
      </c>
      <c r="D33" s="40">
        <v>0</v>
      </c>
      <c r="E33" s="40">
        <v>1</v>
      </c>
      <c r="F33" s="40" t="s">
        <v>518</v>
      </c>
      <c r="G33" s="40" t="s">
        <v>518</v>
      </c>
      <c r="H33" s="40">
        <v>0.5</v>
      </c>
      <c r="I33" s="40">
        <v>1</v>
      </c>
      <c r="J33" s="40">
        <v>0</v>
      </c>
      <c r="K33" s="40">
        <v>0</v>
      </c>
      <c r="L33" s="40" t="s">
        <v>518</v>
      </c>
      <c r="M33" s="40" t="s">
        <v>518</v>
      </c>
      <c r="N33" s="40" t="s">
        <v>518</v>
      </c>
      <c r="O33" s="40" t="s">
        <v>518</v>
      </c>
      <c r="P33" s="40">
        <f>COUNTIF(B33:O33,1)</f>
        <v>2</v>
      </c>
      <c r="Q33" s="40">
        <f>COUNTIF(B33:O33,0)</f>
        <v>3</v>
      </c>
      <c r="R33" s="46">
        <v>201</v>
      </c>
    </row>
    <row r="34" spans="1:18" s="38" customFormat="1" ht="27" customHeight="1" x14ac:dyDescent="0.4">
      <c r="A34" s="38" t="s">
        <v>113</v>
      </c>
      <c r="R34" s="44"/>
    </row>
    <row r="35" spans="1:18" ht="35" x14ac:dyDescent="0.35">
      <c r="A35" s="40" t="s">
        <v>145</v>
      </c>
      <c r="B35" s="40" t="s">
        <v>926</v>
      </c>
      <c r="C35" s="40" t="s">
        <v>926</v>
      </c>
      <c r="D35" s="40" t="s">
        <v>926</v>
      </c>
      <c r="E35" s="40" t="s">
        <v>926</v>
      </c>
      <c r="F35" s="40" t="s">
        <v>926</v>
      </c>
      <c r="G35" s="40" t="s">
        <v>926</v>
      </c>
      <c r="H35" s="40" t="s">
        <v>926</v>
      </c>
      <c r="I35" s="40" t="s">
        <v>926</v>
      </c>
      <c r="J35" s="40" t="s">
        <v>926</v>
      </c>
      <c r="K35" s="40" t="s">
        <v>926</v>
      </c>
      <c r="L35" s="40" t="s">
        <v>926</v>
      </c>
      <c r="M35" s="40" t="s">
        <v>926</v>
      </c>
      <c r="N35" s="40" t="s">
        <v>926</v>
      </c>
      <c r="O35" s="40" t="s">
        <v>926</v>
      </c>
    </row>
    <row r="36" spans="1:18" ht="27" customHeight="1" x14ac:dyDescent="0.35">
      <c r="A36" s="40" t="s">
        <v>146</v>
      </c>
      <c r="B36" s="40">
        <v>1</v>
      </c>
      <c r="C36" s="40">
        <v>1</v>
      </c>
      <c r="D36" s="40">
        <v>1</v>
      </c>
      <c r="E36" s="40">
        <v>1</v>
      </c>
      <c r="F36" s="40">
        <v>1</v>
      </c>
      <c r="G36" s="40">
        <v>1</v>
      </c>
      <c r="H36" s="40">
        <v>1</v>
      </c>
      <c r="I36" s="40">
        <v>1</v>
      </c>
      <c r="J36" s="40">
        <v>1</v>
      </c>
      <c r="K36" s="40">
        <v>1</v>
      </c>
      <c r="L36" s="40">
        <v>1</v>
      </c>
      <c r="M36" s="40">
        <v>1</v>
      </c>
      <c r="N36" s="40">
        <v>1</v>
      </c>
      <c r="O36" s="40">
        <v>1</v>
      </c>
      <c r="P36" s="40">
        <f>COUNTIF(B36:O36,1)</f>
        <v>14</v>
      </c>
      <c r="Q36" s="40">
        <f>COUNTIF(B36:O36,0)</f>
        <v>0</v>
      </c>
      <c r="R36" s="46">
        <v>212</v>
      </c>
    </row>
    <row r="37" spans="1:18" s="38" customFormat="1" ht="27" customHeight="1" x14ac:dyDescent="0.4">
      <c r="A37" s="38" t="s">
        <v>125</v>
      </c>
      <c r="R37" s="44"/>
    </row>
    <row r="38" spans="1:18" ht="35" x14ac:dyDescent="0.35">
      <c r="A38" s="40" t="s">
        <v>147</v>
      </c>
      <c r="B38" s="40" t="s">
        <v>927</v>
      </c>
      <c r="C38" s="40" t="s">
        <v>927</v>
      </c>
      <c r="D38" s="40" t="s">
        <v>927</v>
      </c>
      <c r="E38" s="40" t="s">
        <v>927</v>
      </c>
      <c r="F38" s="40" t="s">
        <v>927</v>
      </c>
      <c r="G38" s="40" t="s">
        <v>927</v>
      </c>
      <c r="H38" s="40" t="s">
        <v>927</v>
      </c>
      <c r="I38" s="40" t="s">
        <v>927</v>
      </c>
      <c r="J38" s="40" t="s">
        <v>927</v>
      </c>
      <c r="K38" s="40" t="s">
        <v>927</v>
      </c>
      <c r="L38" s="40" t="s">
        <v>927</v>
      </c>
      <c r="M38" s="40" t="s">
        <v>927</v>
      </c>
      <c r="N38" s="40" t="s">
        <v>927</v>
      </c>
      <c r="O38" s="40" t="s">
        <v>927</v>
      </c>
    </row>
    <row r="39" spans="1:18" ht="27" customHeight="1" x14ac:dyDescent="0.35">
      <c r="A39" s="40" t="s">
        <v>148</v>
      </c>
      <c r="B39" s="40" t="s">
        <v>518</v>
      </c>
      <c r="C39" s="40" t="s">
        <v>518</v>
      </c>
      <c r="D39" s="40" t="s">
        <v>518</v>
      </c>
      <c r="E39" s="40" t="s">
        <v>518</v>
      </c>
      <c r="F39" s="40" t="s">
        <v>518</v>
      </c>
      <c r="G39" s="40" t="s">
        <v>518</v>
      </c>
      <c r="H39" s="40" t="s">
        <v>518</v>
      </c>
      <c r="I39" s="40" t="s">
        <v>518</v>
      </c>
      <c r="J39" s="40" t="s">
        <v>518</v>
      </c>
      <c r="K39" s="40" t="s">
        <v>518</v>
      </c>
      <c r="L39" s="40" t="s">
        <v>518</v>
      </c>
      <c r="M39" s="40" t="s">
        <v>518</v>
      </c>
      <c r="N39" s="40" t="s">
        <v>518</v>
      </c>
      <c r="O39" s="40" t="s">
        <v>518</v>
      </c>
      <c r="P39" s="40">
        <f>COUNTIF(B39:O39,1)</f>
        <v>0</v>
      </c>
      <c r="Q39" s="40">
        <f>COUNTIF(B39:O39,0)</f>
        <v>0</v>
      </c>
      <c r="R39" s="46">
        <v>212</v>
      </c>
    </row>
    <row r="40" spans="1:18" s="38" customFormat="1" ht="27" customHeight="1" x14ac:dyDescent="0.4">
      <c r="A40" s="38" t="s">
        <v>185</v>
      </c>
      <c r="R40" s="44"/>
    </row>
    <row r="41" spans="1:18" ht="52.5" x14ac:dyDescent="0.35">
      <c r="A41" s="40" t="s">
        <v>19</v>
      </c>
      <c r="B41" s="40" t="s">
        <v>928</v>
      </c>
      <c r="C41" s="40" t="s">
        <v>928</v>
      </c>
      <c r="D41" s="40" t="s">
        <v>928</v>
      </c>
      <c r="E41" s="40" t="s">
        <v>928</v>
      </c>
      <c r="F41" s="40" t="s">
        <v>928</v>
      </c>
      <c r="G41" s="40" t="s">
        <v>928</v>
      </c>
      <c r="H41" s="40" t="s">
        <v>928</v>
      </c>
      <c r="I41" s="40" t="s">
        <v>929</v>
      </c>
      <c r="J41" s="40" t="s">
        <v>930</v>
      </c>
      <c r="K41" s="40" t="s">
        <v>930</v>
      </c>
      <c r="L41" s="40" t="s">
        <v>930</v>
      </c>
      <c r="M41" s="40" t="s">
        <v>930</v>
      </c>
      <c r="N41" s="40" t="s">
        <v>930</v>
      </c>
      <c r="O41" s="40" t="s">
        <v>930</v>
      </c>
    </row>
    <row r="42" spans="1:18" ht="27" customHeight="1" x14ac:dyDescent="0.35">
      <c r="A42" s="40" t="s">
        <v>20</v>
      </c>
      <c r="B42" s="40">
        <v>1</v>
      </c>
      <c r="C42" s="40">
        <v>1</v>
      </c>
      <c r="D42" s="40">
        <v>1</v>
      </c>
      <c r="E42" s="40">
        <v>1</v>
      </c>
      <c r="F42" s="40">
        <v>1</v>
      </c>
      <c r="G42" s="40">
        <v>1</v>
      </c>
      <c r="H42" s="40">
        <v>1</v>
      </c>
      <c r="I42" s="40">
        <v>1</v>
      </c>
      <c r="J42" s="40">
        <v>1</v>
      </c>
      <c r="K42" s="40">
        <v>1</v>
      </c>
      <c r="L42" s="40">
        <v>1</v>
      </c>
      <c r="M42" s="40">
        <v>1</v>
      </c>
      <c r="N42" s="40">
        <v>1</v>
      </c>
      <c r="O42" s="40">
        <v>1</v>
      </c>
      <c r="P42" s="40">
        <f>COUNTIF(B42:O42,1)</f>
        <v>14</v>
      </c>
      <c r="Q42" s="40">
        <f>COUNTIF(B42:O42,0)</f>
        <v>0</v>
      </c>
      <c r="R42" s="46">
        <v>201</v>
      </c>
    </row>
    <row r="43" spans="1:18" s="38" customFormat="1" ht="27" customHeight="1" x14ac:dyDescent="0.4">
      <c r="A43" s="38" t="s">
        <v>186</v>
      </c>
      <c r="R43" s="44"/>
    </row>
    <row r="44" spans="1:18" ht="35" x14ac:dyDescent="0.35">
      <c r="A44" s="40" t="s">
        <v>21</v>
      </c>
      <c r="B44" s="40" t="s">
        <v>931</v>
      </c>
      <c r="C44" s="40" t="s">
        <v>931</v>
      </c>
      <c r="D44" s="40" t="s">
        <v>931</v>
      </c>
      <c r="E44" s="40" t="s">
        <v>931</v>
      </c>
      <c r="F44" s="40" t="s">
        <v>931</v>
      </c>
      <c r="G44" s="40" t="s">
        <v>931</v>
      </c>
      <c r="H44" s="40" t="s">
        <v>931</v>
      </c>
      <c r="I44" s="40" t="s">
        <v>931</v>
      </c>
      <c r="J44" s="40" t="s">
        <v>931</v>
      </c>
      <c r="K44" s="40" t="s">
        <v>931</v>
      </c>
      <c r="L44" s="40" t="s">
        <v>931</v>
      </c>
      <c r="M44" s="40" t="s">
        <v>931</v>
      </c>
      <c r="N44" s="40" t="s">
        <v>931</v>
      </c>
      <c r="O44" s="40" t="s">
        <v>931</v>
      </c>
    </row>
    <row r="45" spans="1:18" ht="27" customHeight="1" x14ac:dyDescent="0.35">
      <c r="A45" s="40" t="s">
        <v>22</v>
      </c>
      <c r="B45" s="40" t="s">
        <v>518</v>
      </c>
      <c r="C45" s="40" t="s">
        <v>518</v>
      </c>
      <c r="D45" s="40" t="s">
        <v>518</v>
      </c>
      <c r="E45" s="40" t="s">
        <v>518</v>
      </c>
      <c r="F45" s="40" t="s">
        <v>518</v>
      </c>
      <c r="G45" s="40" t="s">
        <v>518</v>
      </c>
      <c r="H45" s="40" t="s">
        <v>518</v>
      </c>
      <c r="I45" s="40" t="s">
        <v>518</v>
      </c>
      <c r="J45" s="40" t="s">
        <v>518</v>
      </c>
      <c r="K45" s="40" t="s">
        <v>518</v>
      </c>
      <c r="L45" s="40" t="s">
        <v>518</v>
      </c>
      <c r="M45" s="40" t="s">
        <v>518</v>
      </c>
      <c r="N45" s="40" t="s">
        <v>518</v>
      </c>
      <c r="O45" s="40" t="s">
        <v>518</v>
      </c>
      <c r="P45" s="40">
        <f>COUNTIF(B45:O45,1)</f>
        <v>0</v>
      </c>
      <c r="Q45" s="40">
        <f>COUNTIF(B45:O45,0)</f>
        <v>0</v>
      </c>
      <c r="R45" s="46">
        <v>201</v>
      </c>
    </row>
    <row r="46" spans="1:18" s="38" customFormat="1" ht="27" customHeight="1" x14ac:dyDescent="0.4">
      <c r="A46" s="38" t="s">
        <v>187</v>
      </c>
      <c r="R46" s="44"/>
    </row>
    <row r="47" spans="1:18" ht="52.5" x14ac:dyDescent="0.35">
      <c r="A47" s="40" t="s">
        <v>23</v>
      </c>
      <c r="B47" s="40" t="s">
        <v>932</v>
      </c>
      <c r="C47" s="40" t="s">
        <v>932</v>
      </c>
      <c r="D47" s="40" t="s">
        <v>933</v>
      </c>
      <c r="E47" s="40" t="s">
        <v>934</v>
      </c>
      <c r="F47" s="40" t="s">
        <v>935</v>
      </c>
      <c r="G47" s="40" t="s">
        <v>932</v>
      </c>
      <c r="H47" s="40" t="s">
        <v>936</v>
      </c>
      <c r="I47" s="40" t="s">
        <v>937</v>
      </c>
      <c r="J47" s="40" t="s">
        <v>938</v>
      </c>
      <c r="K47" s="40" t="s">
        <v>939</v>
      </c>
      <c r="L47" s="40" t="s">
        <v>937</v>
      </c>
      <c r="M47" s="40" t="s">
        <v>939</v>
      </c>
      <c r="N47" s="40" t="s">
        <v>939</v>
      </c>
      <c r="O47" s="40" t="s">
        <v>939</v>
      </c>
    </row>
    <row r="48" spans="1:18" ht="27" customHeight="1" x14ac:dyDescent="0.35">
      <c r="A48" s="40" t="s">
        <v>24</v>
      </c>
      <c r="B48" s="40">
        <v>1</v>
      </c>
      <c r="C48" s="40">
        <v>1</v>
      </c>
      <c r="D48" s="40">
        <v>0.5</v>
      </c>
      <c r="E48" s="40">
        <v>0.5</v>
      </c>
      <c r="F48" s="40">
        <v>0.5</v>
      </c>
      <c r="G48" s="40">
        <v>1</v>
      </c>
      <c r="H48" s="40">
        <v>0.5</v>
      </c>
      <c r="I48" s="40">
        <v>1</v>
      </c>
      <c r="J48" s="40">
        <v>0.5</v>
      </c>
      <c r="K48" s="40">
        <v>0.5</v>
      </c>
      <c r="L48" s="40">
        <v>1</v>
      </c>
      <c r="M48" s="40">
        <v>0.5</v>
      </c>
      <c r="N48" s="40">
        <v>0.5</v>
      </c>
      <c r="O48" s="40">
        <v>0.5</v>
      </c>
      <c r="P48" s="40">
        <f>COUNTIF(B48:O48,1)</f>
        <v>5</v>
      </c>
      <c r="Q48" s="40">
        <f>COUNTIF(B48:O48,0)</f>
        <v>0</v>
      </c>
      <c r="R48" s="46">
        <v>202</v>
      </c>
    </row>
    <row r="49" spans="1:18" s="38" customFormat="1" ht="27" customHeight="1" x14ac:dyDescent="0.4">
      <c r="A49" s="38" t="s">
        <v>188</v>
      </c>
      <c r="R49" s="44"/>
    </row>
    <row r="50" spans="1:18" ht="132.75" customHeight="1" x14ac:dyDescent="0.35">
      <c r="A50" s="40" t="s">
        <v>25</v>
      </c>
      <c r="B50" s="40" t="s">
        <v>940</v>
      </c>
      <c r="C50" s="40" t="s">
        <v>941</v>
      </c>
      <c r="D50" s="40" t="s">
        <v>942</v>
      </c>
      <c r="E50" s="40" t="s">
        <v>940</v>
      </c>
      <c r="F50" s="40" t="s">
        <v>940</v>
      </c>
      <c r="G50" s="40" t="s">
        <v>943</v>
      </c>
      <c r="H50" s="40" t="s">
        <v>944</v>
      </c>
      <c r="I50" s="40" t="s">
        <v>945</v>
      </c>
      <c r="J50" s="40" t="s">
        <v>946</v>
      </c>
      <c r="K50" s="40" t="s">
        <v>947</v>
      </c>
      <c r="L50" s="40" t="s">
        <v>946</v>
      </c>
      <c r="M50" s="40" t="s">
        <v>946</v>
      </c>
      <c r="N50" s="40" t="s">
        <v>946</v>
      </c>
      <c r="O50" s="40" t="s">
        <v>948</v>
      </c>
    </row>
    <row r="51" spans="1:18" ht="27" customHeight="1" x14ac:dyDescent="0.35">
      <c r="A51" s="40" t="s">
        <v>26</v>
      </c>
      <c r="B51" s="40">
        <v>1</v>
      </c>
      <c r="C51" s="40">
        <v>0.5</v>
      </c>
      <c r="D51" s="40">
        <v>0.5</v>
      </c>
      <c r="E51" s="40">
        <v>1</v>
      </c>
      <c r="F51" s="40">
        <v>1</v>
      </c>
      <c r="G51" s="40">
        <v>1</v>
      </c>
      <c r="H51" s="40">
        <v>0.5</v>
      </c>
      <c r="I51" s="40">
        <v>1</v>
      </c>
      <c r="J51" s="40">
        <v>1</v>
      </c>
      <c r="K51" s="40">
        <v>0.5</v>
      </c>
      <c r="L51" s="40">
        <v>1</v>
      </c>
      <c r="M51" s="40">
        <v>1</v>
      </c>
      <c r="N51" s="40">
        <v>1</v>
      </c>
      <c r="O51" s="40">
        <v>0.5</v>
      </c>
      <c r="P51" s="40">
        <f>COUNTIF(B51:O51,1)</f>
        <v>9</v>
      </c>
      <c r="Q51" s="40">
        <f>COUNTIF(B51:O51,0)</f>
        <v>0</v>
      </c>
      <c r="R51" s="46">
        <v>202</v>
      </c>
    </row>
    <row r="52" spans="1:18" s="38" customFormat="1" ht="27" customHeight="1" x14ac:dyDescent="0.4">
      <c r="A52" s="38" t="s">
        <v>189</v>
      </c>
      <c r="R52" s="44"/>
    </row>
    <row r="53" spans="1:18" x14ac:dyDescent="0.35">
      <c r="A53" s="40" t="s">
        <v>27</v>
      </c>
      <c r="B53" s="40" t="s">
        <v>545</v>
      </c>
      <c r="C53" s="40" t="s">
        <v>545</v>
      </c>
      <c r="D53" s="40" t="s">
        <v>545</v>
      </c>
      <c r="E53" s="40" t="s">
        <v>545</v>
      </c>
      <c r="F53" s="40" t="s">
        <v>545</v>
      </c>
      <c r="G53" s="40" t="s">
        <v>545</v>
      </c>
      <c r="H53" s="40" t="s">
        <v>545</v>
      </c>
      <c r="I53" s="40" t="s">
        <v>545</v>
      </c>
      <c r="J53" s="40" t="s">
        <v>545</v>
      </c>
      <c r="K53" s="40" t="s">
        <v>545</v>
      </c>
      <c r="L53" s="40" t="s">
        <v>545</v>
      </c>
      <c r="M53" s="40" t="s">
        <v>545</v>
      </c>
      <c r="N53" s="40" t="s">
        <v>545</v>
      </c>
      <c r="O53" s="40" t="s">
        <v>545</v>
      </c>
    </row>
    <row r="54" spans="1:18" x14ac:dyDescent="0.35">
      <c r="A54" s="40" t="s">
        <v>28</v>
      </c>
      <c r="B54" s="40">
        <v>1</v>
      </c>
      <c r="C54" s="40">
        <v>1</v>
      </c>
      <c r="D54" s="40">
        <v>1</v>
      </c>
      <c r="E54" s="40">
        <v>1</v>
      </c>
      <c r="F54" s="40">
        <v>1</v>
      </c>
      <c r="G54" s="40">
        <v>1</v>
      </c>
      <c r="H54" s="40">
        <v>1</v>
      </c>
      <c r="I54" s="40">
        <v>1</v>
      </c>
      <c r="J54" s="40">
        <v>1</v>
      </c>
      <c r="K54" s="40">
        <v>1</v>
      </c>
      <c r="L54" s="40">
        <v>1</v>
      </c>
      <c r="M54" s="40">
        <v>1</v>
      </c>
      <c r="N54" s="40">
        <v>1</v>
      </c>
      <c r="O54" s="40">
        <v>1</v>
      </c>
      <c r="P54" s="40">
        <f>COUNTIF(B54:O54,1)</f>
        <v>14</v>
      </c>
      <c r="Q54" s="40">
        <f>COUNTIF(B54:O54,0)</f>
        <v>0</v>
      </c>
      <c r="R54" s="46">
        <v>202</v>
      </c>
    </row>
    <row r="55" spans="1:18" s="38" customFormat="1" ht="27" customHeight="1" x14ac:dyDescent="0.4">
      <c r="A55" s="38" t="s">
        <v>128</v>
      </c>
      <c r="R55" s="44"/>
    </row>
    <row r="56" spans="1:18" ht="70" x14ac:dyDescent="0.35">
      <c r="A56" s="40" t="s">
        <v>149</v>
      </c>
      <c r="B56" s="40" t="s">
        <v>949</v>
      </c>
      <c r="C56" s="40" t="s">
        <v>949</v>
      </c>
      <c r="D56" s="40" t="s">
        <v>949</v>
      </c>
      <c r="E56" s="40" t="s">
        <v>949</v>
      </c>
      <c r="F56" s="40" t="s">
        <v>949</v>
      </c>
      <c r="G56" s="40" t="s">
        <v>950</v>
      </c>
      <c r="H56" s="40" t="s">
        <v>950</v>
      </c>
      <c r="I56" s="40" t="s">
        <v>950</v>
      </c>
      <c r="J56" s="40" t="s">
        <v>949</v>
      </c>
      <c r="K56" s="40" t="s">
        <v>949</v>
      </c>
      <c r="L56" s="40" t="s">
        <v>951</v>
      </c>
      <c r="M56" s="40" t="s">
        <v>949</v>
      </c>
      <c r="N56" s="40" t="s">
        <v>949</v>
      </c>
      <c r="O56" s="40" t="s">
        <v>949</v>
      </c>
    </row>
    <row r="57" spans="1:18" ht="27" customHeight="1" x14ac:dyDescent="0.35">
      <c r="A57" s="40" t="s">
        <v>150</v>
      </c>
      <c r="B57" s="40">
        <v>1</v>
      </c>
      <c r="C57" s="40">
        <v>1</v>
      </c>
      <c r="D57" s="40">
        <v>1</v>
      </c>
      <c r="E57" s="40">
        <v>1</v>
      </c>
      <c r="F57" s="40">
        <v>1</v>
      </c>
      <c r="G57" s="40">
        <v>1</v>
      </c>
      <c r="H57" s="40">
        <v>1</v>
      </c>
      <c r="I57" s="40">
        <v>1</v>
      </c>
      <c r="J57" s="40">
        <v>1</v>
      </c>
      <c r="K57" s="40">
        <v>1</v>
      </c>
      <c r="L57" s="40">
        <v>1</v>
      </c>
      <c r="M57" s="40">
        <v>1</v>
      </c>
      <c r="N57" s="40">
        <v>1</v>
      </c>
      <c r="O57" s="40">
        <v>1</v>
      </c>
      <c r="P57" s="40">
        <f>COUNTIF(B57:O57,1)</f>
        <v>14</v>
      </c>
      <c r="Q57" s="40">
        <f>COUNTIF(B57:O57,0)</f>
        <v>0</v>
      </c>
      <c r="R57" s="46">
        <v>212</v>
      </c>
    </row>
    <row r="58" spans="1:18" s="38" customFormat="1" ht="27" customHeight="1" x14ac:dyDescent="0.4">
      <c r="A58" s="38" t="s">
        <v>190</v>
      </c>
      <c r="R58" s="44"/>
    </row>
    <row r="59" spans="1:18" ht="35" x14ac:dyDescent="0.35">
      <c r="A59" s="40" t="s">
        <v>151</v>
      </c>
      <c r="B59" s="40" t="s">
        <v>952</v>
      </c>
      <c r="C59" s="40" t="s">
        <v>953</v>
      </c>
      <c r="D59" s="40" t="s">
        <v>953</v>
      </c>
      <c r="E59" s="40" t="s">
        <v>953</v>
      </c>
      <c r="F59" s="40" t="s">
        <v>953</v>
      </c>
      <c r="G59" s="40" t="s">
        <v>953</v>
      </c>
      <c r="H59" s="40" t="s">
        <v>953</v>
      </c>
      <c r="I59" s="40" t="s">
        <v>953</v>
      </c>
      <c r="J59" s="40" t="s">
        <v>952</v>
      </c>
      <c r="K59" s="40" t="s">
        <v>953</v>
      </c>
      <c r="L59" s="40" t="s">
        <v>952</v>
      </c>
      <c r="M59" s="40" t="s">
        <v>953</v>
      </c>
      <c r="N59" s="40" t="s">
        <v>953</v>
      </c>
      <c r="O59" s="40" t="s">
        <v>953</v>
      </c>
    </row>
    <row r="60" spans="1:18" ht="27" customHeight="1" x14ac:dyDescent="0.35">
      <c r="A60" s="40" t="s">
        <v>152</v>
      </c>
      <c r="B60" s="40">
        <v>1</v>
      </c>
      <c r="C60" s="40">
        <v>0.5</v>
      </c>
      <c r="D60" s="40">
        <v>0</v>
      </c>
      <c r="E60" s="40">
        <v>0</v>
      </c>
      <c r="F60" s="40">
        <v>0</v>
      </c>
      <c r="G60" s="40">
        <v>0.5</v>
      </c>
      <c r="H60" s="40">
        <v>0</v>
      </c>
      <c r="I60" s="40">
        <v>0.5</v>
      </c>
      <c r="J60" s="40">
        <v>1</v>
      </c>
      <c r="K60" s="40">
        <v>0</v>
      </c>
      <c r="L60" s="40">
        <v>1</v>
      </c>
      <c r="M60" s="40">
        <v>0</v>
      </c>
      <c r="N60" s="40">
        <v>0</v>
      </c>
      <c r="O60" s="40">
        <v>0</v>
      </c>
      <c r="P60" s="40">
        <f>COUNTIF(B60:O60,1)</f>
        <v>3</v>
      </c>
      <c r="Q60" s="40">
        <f>COUNTIF(B60:O60,0)</f>
        <v>8</v>
      </c>
      <c r="R60" s="46">
        <v>212</v>
      </c>
    </row>
    <row r="61" spans="1:18" s="38" customFormat="1" ht="27" customHeight="1" x14ac:dyDescent="0.4">
      <c r="A61" s="38" t="s">
        <v>130</v>
      </c>
      <c r="R61" s="44"/>
    </row>
    <row r="62" spans="1:18" ht="35" x14ac:dyDescent="0.35">
      <c r="A62" s="40" t="s">
        <v>153</v>
      </c>
      <c r="B62" s="40" t="s">
        <v>954</v>
      </c>
      <c r="C62" s="40" t="s">
        <v>954</v>
      </c>
      <c r="D62" s="40" t="s">
        <v>954</v>
      </c>
      <c r="E62" s="40" t="s">
        <v>955</v>
      </c>
      <c r="F62" s="40" t="s">
        <v>954</v>
      </c>
      <c r="G62" s="40" t="s">
        <v>954</v>
      </c>
      <c r="H62" s="40" t="s">
        <v>956</v>
      </c>
      <c r="I62" s="40" t="s">
        <v>957</v>
      </c>
      <c r="J62" s="40" t="s">
        <v>954</v>
      </c>
      <c r="K62" s="40" t="s">
        <v>958</v>
      </c>
      <c r="L62" s="40" t="s">
        <v>954</v>
      </c>
      <c r="M62" s="40" t="s">
        <v>954</v>
      </c>
      <c r="N62" s="40" t="s">
        <v>954</v>
      </c>
      <c r="O62" s="40" t="s">
        <v>954</v>
      </c>
    </row>
    <row r="63" spans="1:18" ht="27" customHeight="1" x14ac:dyDescent="0.35">
      <c r="A63" s="40" t="s">
        <v>154</v>
      </c>
      <c r="B63" s="40">
        <v>1</v>
      </c>
      <c r="C63" s="40">
        <v>1</v>
      </c>
      <c r="D63" s="40">
        <v>1</v>
      </c>
      <c r="E63" s="40">
        <v>0</v>
      </c>
      <c r="F63" s="40">
        <v>1</v>
      </c>
      <c r="G63" s="40">
        <v>1</v>
      </c>
      <c r="H63" s="40">
        <v>0.5</v>
      </c>
      <c r="I63" s="40">
        <v>0</v>
      </c>
      <c r="J63" s="40">
        <v>1</v>
      </c>
      <c r="K63" s="40">
        <v>0.75</v>
      </c>
      <c r="L63" s="40">
        <v>1</v>
      </c>
      <c r="M63" s="40">
        <v>1</v>
      </c>
      <c r="N63" s="40">
        <v>1</v>
      </c>
      <c r="O63" s="40">
        <v>1</v>
      </c>
      <c r="P63" s="40">
        <f>COUNTIF(B63:O63,1)</f>
        <v>10</v>
      </c>
      <c r="Q63" s="40">
        <f>COUNTIF(B63:O63,0)</f>
        <v>2</v>
      </c>
      <c r="R63" s="46">
        <v>212</v>
      </c>
    </row>
    <row r="64" spans="1:18" s="38" customFormat="1" ht="27" customHeight="1" x14ac:dyDescent="0.4">
      <c r="A64" s="78" t="s">
        <v>810</v>
      </c>
      <c r="B64" s="78"/>
      <c r="R64" s="44"/>
    </row>
    <row r="65" spans="1:18" ht="92.25" customHeight="1" x14ac:dyDescent="0.35">
      <c r="A65" s="40" t="s">
        <v>155</v>
      </c>
      <c r="B65" s="40" t="s">
        <v>959</v>
      </c>
      <c r="C65" s="40" t="s">
        <v>960</v>
      </c>
      <c r="D65" s="40" t="s">
        <v>961</v>
      </c>
      <c r="E65" s="40" t="s">
        <v>962</v>
      </c>
      <c r="F65" s="40" t="s">
        <v>963</v>
      </c>
      <c r="G65" s="40" t="s">
        <v>962</v>
      </c>
      <c r="H65" s="40" t="s">
        <v>959</v>
      </c>
      <c r="I65" s="40" t="s">
        <v>960</v>
      </c>
      <c r="J65" s="40" t="s">
        <v>959</v>
      </c>
      <c r="K65" s="40" t="s">
        <v>964</v>
      </c>
      <c r="L65" s="40" t="s">
        <v>959</v>
      </c>
      <c r="M65" s="40" t="s">
        <v>959</v>
      </c>
      <c r="N65" s="40" t="s">
        <v>959</v>
      </c>
      <c r="O65" s="40" t="s">
        <v>959</v>
      </c>
    </row>
    <row r="66" spans="1:18" ht="27" customHeight="1" x14ac:dyDescent="0.35">
      <c r="A66" s="40" t="s">
        <v>156</v>
      </c>
      <c r="B66" s="40" t="s">
        <v>518</v>
      </c>
      <c r="C66" s="40">
        <v>0</v>
      </c>
      <c r="D66" s="40">
        <v>0</v>
      </c>
      <c r="E66" s="40">
        <v>0</v>
      </c>
      <c r="F66" s="40" t="s">
        <v>518</v>
      </c>
      <c r="G66" s="40">
        <v>0</v>
      </c>
      <c r="H66" s="40" t="s">
        <v>518</v>
      </c>
      <c r="I66" s="40">
        <v>0</v>
      </c>
      <c r="J66" s="40" t="s">
        <v>518</v>
      </c>
      <c r="K66" s="40">
        <v>0</v>
      </c>
      <c r="L66" s="40" t="s">
        <v>518</v>
      </c>
      <c r="M66" s="40" t="s">
        <v>518</v>
      </c>
      <c r="N66" s="40" t="s">
        <v>518</v>
      </c>
      <c r="O66" s="40" t="s">
        <v>518</v>
      </c>
      <c r="P66" s="40">
        <f>COUNTIF(B66:O66,1)</f>
        <v>0</v>
      </c>
      <c r="Q66" s="40">
        <f>COUNTIF(B66:O66,0)</f>
        <v>6</v>
      </c>
      <c r="R66" s="46">
        <v>212</v>
      </c>
    </row>
    <row r="67" spans="1:18" s="38" customFormat="1" ht="27" customHeight="1" x14ac:dyDescent="0.4">
      <c r="A67" s="38" t="s">
        <v>169</v>
      </c>
      <c r="R67" s="44"/>
    </row>
    <row r="68" spans="1:18" ht="122.5" x14ac:dyDescent="0.35">
      <c r="A68" s="40" t="s">
        <v>29</v>
      </c>
      <c r="B68" s="40" t="s">
        <v>965</v>
      </c>
      <c r="C68" s="40" t="s">
        <v>965</v>
      </c>
      <c r="D68" s="40" t="s">
        <v>965</v>
      </c>
      <c r="E68" s="40" t="s">
        <v>966</v>
      </c>
      <c r="F68" s="40" t="s">
        <v>965</v>
      </c>
      <c r="G68" s="40" t="s">
        <v>965</v>
      </c>
      <c r="H68" s="40" t="s">
        <v>967</v>
      </c>
      <c r="I68" s="40" t="s">
        <v>968</v>
      </c>
      <c r="J68" s="40" t="s">
        <v>969</v>
      </c>
      <c r="K68" s="40" t="s">
        <v>970</v>
      </c>
      <c r="L68" s="40" t="s">
        <v>965</v>
      </c>
      <c r="M68" s="40" t="s">
        <v>965</v>
      </c>
      <c r="N68" s="40" t="s">
        <v>965</v>
      </c>
      <c r="O68" s="40" t="s">
        <v>965</v>
      </c>
    </row>
    <row r="69" spans="1:18" ht="27" customHeight="1" x14ac:dyDescent="0.35">
      <c r="A69" s="40" t="s">
        <v>30</v>
      </c>
      <c r="B69" s="40">
        <v>1</v>
      </c>
      <c r="C69" s="40">
        <v>1</v>
      </c>
      <c r="D69" s="40">
        <v>1</v>
      </c>
      <c r="E69" s="40">
        <v>0.5</v>
      </c>
      <c r="F69" s="40">
        <v>1</v>
      </c>
      <c r="G69" s="40">
        <v>1</v>
      </c>
      <c r="H69" s="40">
        <v>0.5</v>
      </c>
      <c r="I69" s="40">
        <v>0.75</v>
      </c>
      <c r="J69" s="40">
        <v>0.5</v>
      </c>
      <c r="K69" s="40">
        <v>0.5</v>
      </c>
      <c r="L69" s="40">
        <v>1</v>
      </c>
      <c r="M69" s="40">
        <v>1</v>
      </c>
      <c r="N69" s="40">
        <v>1</v>
      </c>
      <c r="O69" s="40">
        <v>1</v>
      </c>
      <c r="P69" s="40">
        <f>COUNTIF(B69:O69,1)</f>
        <v>9</v>
      </c>
      <c r="Q69" s="40">
        <f>COUNTIF(B69:O69,0)</f>
        <v>0</v>
      </c>
      <c r="R69" s="46">
        <v>201</v>
      </c>
    </row>
    <row r="70" spans="1:18" s="38" customFormat="1" ht="27" customHeight="1" x14ac:dyDescent="0.4">
      <c r="A70" s="38" t="s">
        <v>191</v>
      </c>
      <c r="R70" s="44"/>
    </row>
    <row r="71" spans="1:18" x14ac:dyDescent="0.35">
      <c r="A71" s="40" t="s">
        <v>31</v>
      </c>
      <c r="B71" s="40" t="s">
        <v>553</v>
      </c>
      <c r="C71" s="40" t="s">
        <v>553</v>
      </c>
      <c r="D71" s="40" t="s">
        <v>553</v>
      </c>
      <c r="E71" s="40" t="s">
        <v>553</v>
      </c>
      <c r="F71" s="40" t="s">
        <v>553</v>
      </c>
      <c r="G71" s="40" t="s">
        <v>553</v>
      </c>
      <c r="H71" s="40" t="s">
        <v>553</v>
      </c>
      <c r="I71" s="40" t="s">
        <v>553</v>
      </c>
      <c r="J71" s="40" t="s">
        <v>553</v>
      </c>
      <c r="K71" s="40" t="s">
        <v>553</v>
      </c>
      <c r="L71" s="40" t="s">
        <v>553</v>
      </c>
      <c r="M71" s="40" t="s">
        <v>553</v>
      </c>
      <c r="N71" s="40" t="s">
        <v>553</v>
      </c>
      <c r="O71" s="40" t="s">
        <v>553</v>
      </c>
    </row>
    <row r="72" spans="1:18" ht="27" customHeight="1" x14ac:dyDescent="0.35">
      <c r="A72" s="40" t="s">
        <v>32</v>
      </c>
      <c r="B72" s="40">
        <v>1</v>
      </c>
      <c r="C72" s="40">
        <v>1</v>
      </c>
      <c r="D72" s="40">
        <v>1</v>
      </c>
      <c r="E72" s="40">
        <v>1</v>
      </c>
      <c r="F72" s="40">
        <v>1</v>
      </c>
      <c r="G72" s="40">
        <v>1</v>
      </c>
      <c r="H72" s="40">
        <v>1</v>
      </c>
      <c r="I72" s="40">
        <v>1</v>
      </c>
      <c r="J72" s="40">
        <v>1</v>
      </c>
      <c r="K72" s="40">
        <v>1</v>
      </c>
      <c r="L72" s="40">
        <v>1</v>
      </c>
      <c r="M72" s="40">
        <v>1</v>
      </c>
      <c r="N72" s="40">
        <v>1</v>
      </c>
      <c r="O72" s="40">
        <v>1</v>
      </c>
      <c r="P72" s="40">
        <f>COUNTIF(B72:O72,1)</f>
        <v>14</v>
      </c>
      <c r="Q72" s="40">
        <f>COUNTIF(B72:O72,0)</f>
        <v>0</v>
      </c>
      <c r="R72" s="46">
        <v>201</v>
      </c>
    </row>
    <row r="73" spans="1:18" s="38" customFormat="1" ht="27" customHeight="1" x14ac:dyDescent="0.4">
      <c r="A73" s="78" t="s">
        <v>135</v>
      </c>
      <c r="B73" s="78"/>
      <c r="R73" s="44"/>
    </row>
    <row r="74" spans="1:18" x14ac:dyDescent="0.35">
      <c r="A74" s="40" t="s">
        <v>157</v>
      </c>
      <c r="B74" s="40" t="s">
        <v>971</v>
      </c>
      <c r="C74" s="40" t="s">
        <v>971</v>
      </c>
      <c r="D74" s="40" t="s">
        <v>971</v>
      </c>
      <c r="E74" s="40" t="s">
        <v>971</v>
      </c>
      <c r="F74" s="40" t="s">
        <v>971</v>
      </c>
      <c r="G74" s="40" t="s">
        <v>971</v>
      </c>
      <c r="H74" s="40" t="s">
        <v>971</v>
      </c>
      <c r="I74" s="40" t="s">
        <v>971</v>
      </c>
      <c r="J74" s="40" t="s">
        <v>971</v>
      </c>
      <c r="K74" s="40" t="s">
        <v>971</v>
      </c>
      <c r="L74" s="40" t="s">
        <v>971</v>
      </c>
      <c r="M74" s="40" t="s">
        <v>971</v>
      </c>
      <c r="N74" s="40" t="s">
        <v>971</v>
      </c>
      <c r="O74" s="40" t="s">
        <v>971</v>
      </c>
    </row>
    <row r="75" spans="1:18" ht="27" customHeight="1" x14ac:dyDescent="0.35">
      <c r="A75" s="40" t="s">
        <v>158</v>
      </c>
      <c r="B75" s="40" t="s">
        <v>518</v>
      </c>
      <c r="C75" s="40" t="s">
        <v>518</v>
      </c>
      <c r="D75" s="40" t="s">
        <v>518</v>
      </c>
      <c r="E75" s="40" t="s">
        <v>518</v>
      </c>
      <c r="F75" s="40" t="s">
        <v>518</v>
      </c>
      <c r="G75" s="40" t="s">
        <v>518</v>
      </c>
      <c r="H75" s="40" t="s">
        <v>518</v>
      </c>
      <c r="I75" s="40" t="s">
        <v>518</v>
      </c>
      <c r="J75" s="40" t="s">
        <v>518</v>
      </c>
      <c r="K75" s="40" t="s">
        <v>518</v>
      </c>
      <c r="L75" s="40" t="s">
        <v>518</v>
      </c>
      <c r="M75" s="40" t="s">
        <v>518</v>
      </c>
      <c r="N75" s="40" t="s">
        <v>518</v>
      </c>
      <c r="O75" s="40" t="s">
        <v>518</v>
      </c>
      <c r="P75" s="40">
        <f>COUNTIF(B75:O75,1)</f>
        <v>0</v>
      </c>
      <c r="Q75" s="40">
        <f>COUNTIF(B75:O75,0)</f>
        <v>0</v>
      </c>
      <c r="R75" s="46">
        <v>211</v>
      </c>
    </row>
    <row r="76" spans="1:18" s="38" customFormat="1" ht="27" customHeight="1" x14ac:dyDescent="0.4">
      <c r="A76" s="38" t="s">
        <v>192</v>
      </c>
      <c r="R76" s="44"/>
    </row>
    <row r="77" spans="1:18" ht="70" x14ac:dyDescent="0.35">
      <c r="A77" s="40" t="s">
        <v>33</v>
      </c>
      <c r="B77" s="40" t="s">
        <v>972</v>
      </c>
      <c r="C77" s="40" t="s">
        <v>972</v>
      </c>
      <c r="D77" s="40" t="s">
        <v>972</v>
      </c>
      <c r="E77" s="40" t="s">
        <v>972</v>
      </c>
      <c r="F77" s="40" t="s">
        <v>972</v>
      </c>
      <c r="G77" s="40" t="s">
        <v>972</v>
      </c>
      <c r="H77" s="40" t="s">
        <v>972</v>
      </c>
      <c r="I77" s="40" t="s">
        <v>972</v>
      </c>
      <c r="J77" s="40" t="s">
        <v>972</v>
      </c>
      <c r="K77" s="40" t="s">
        <v>972</v>
      </c>
      <c r="L77" s="40" t="s">
        <v>972</v>
      </c>
      <c r="M77" s="40" t="s">
        <v>972</v>
      </c>
      <c r="N77" s="40" t="s">
        <v>972</v>
      </c>
      <c r="O77" s="40" t="s">
        <v>972</v>
      </c>
    </row>
    <row r="78" spans="1:18" ht="27" customHeight="1" x14ac:dyDescent="0.35">
      <c r="A78" s="40" t="s">
        <v>34</v>
      </c>
      <c r="B78" s="40">
        <v>1</v>
      </c>
      <c r="C78" s="40">
        <v>1</v>
      </c>
      <c r="D78" s="40">
        <v>1</v>
      </c>
      <c r="E78" s="40">
        <v>1</v>
      </c>
      <c r="F78" s="40">
        <v>1</v>
      </c>
      <c r="G78" s="40">
        <v>1</v>
      </c>
      <c r="H78" s="40">
        <v>1</v>
      </c>
      <c r="I78" s="40">
        <v>1</v>
      </c>
      <c r="J78" s="40">
        <v>1</v>
      </c>
      <c r="K78" s="40">
        <v>1</v>
      </c>
      <c r="L78" s="40">
        <v>1</v>
      </c>
      <c r="M78" s="40">
        <v>1</v>
      </c>
      <c r="N78" s="40">
        <v>1</v>
      </c>
      <c r="O78" s="40">
        <v>1</v>
      </c>
      <c r="P78" s="40">
        <f>COUNTIF(B78:O78,1)</f>
        <v>14</v>
      </c>
      <c r="Q78" s="40">
        <f>COUNTIF(B78:O78,0)</f>
        <v>0</v>
      </c>
      <c r="R78" s="46">
        <v>201</v>
      </c>
    </row>
    <row r="79" spans="1:18" s="38" customFormat="1" ht="27" customHeight="1" x14ac:dyDescent="0.4">
      <c r="A79" s="38" t="s">
        <v>816</v>
      </c>
      <c r="R79" s="44"/>
    </row>
    <row r="80" spans="1:18" x14ac:dyDescent="0.35">
      <c r="A80" s="40" t="s">
        <v>35</v>
      </c>
      <c r="B80" s="40" t="s">
        <v>614</v>
      </c>
      <c r="C80" s="40" t="s">
        <v>614</v>
      </c>
      <c r="D80" s="40" t="s">
        <v>614</v>
      </c>
      <c r="E80" s="40" t="s">
        <v>614</v>
      </c>
      <c r="F80" s="40" t="s">
        <v>614</v>
      </c>
      <c r="G80" s="40" t="s">
        <v>614</v>
      </c>
      <c r="H80" s="40" t="s">
        <v>614</v>
      </c>
      <c r="I80" s="40" t="s">
        <v>614</v>
      </c>
      <c r="J80" s="40" t="s">
        <v>614</v>
      </c>
      <c r="K80" s="40" t="s">
        <v>614</v>
      </c>
      <c r="L80" s="40" t="s">
        <v>614</v>
      </c>
      <c r="M80" s="40" t="s">
        <v>614</v>
      </c>
      <c r="N80" s="40" t="s">
        <v>614</v>
      </c>
      <c r="O80" s="40" t="s">
        <v>614</v>
      </c>
    </row>
    <row r="81" spans="1:18" ht="27" customHeight="1" x14ac:dyDescent="0.35">
      <c r="A81" s="40" t="s">
        <v>36</v>
      </c>
      <c r="B81" s="40" t="s">
        <v>518</v>
      </c>
      <c r="C81" s="40" t="s">
        <v>518</v>
      </c>
      <c r="D81" s="40" t="s">
        <v>518</v>
      </c>
      <c r="E81" s="40" t="s">
        <v>518</v>
      </c>
      <c r="F81" s="40" t="s">
        <v>518</v>
      </c>
      <c r="G81" s="40" t="s">
        <v>518</v>
      </c>
      <c r="H81" s="40" t="s">
        <v>518</v>
      </c>
      <c r="I81" s="40" t="s">
        <v>518</v>
      </c>
      <c r="J81" s="40" t="s">
        <v>518</v>
      </c>
      <c r="K81" s="40" t="s">
        <v>518</v>
      </c>
      <c r="L81" s="40" t="s">
        <v>518</v>
      </c>
      <c r="M81" s="40" t="s">
        <v>518</v>
      </c>
      <c r="N81" s="40" t="s">
        <v>518</v>
      </c>
      <c r="O81" s="40" t="s">
        <v>518</v>
      </c>
      <c r="P81" s="40">
        <f>COUNTIF(B81:O81,1)</f>
        <v>0</v>
      </c>
      <c r="Q81" s="40">
        <f>COUNTIF(B81:O81,0)</f>
        <v>0</v>
      </c>
      <c r="R81" s="46">
        <v>201</v>
      </c>
    </row>
    <row r="82" spans="1:18" s="38" customFormat="1" ht="27" customHeight="1" x14ac:dyDescent="0.4">
      <c r="A82" s="38" t="s">
        <v>818</v>
      </c>
      <c r="R82" s="44"/>
    </row>
    <row r="83" spans="1:18" ht="18.75" customHeight="1" x14ac:dyDescent="0.35">
      <c r="A83" s="40" t="s">
        <v>37</v>
      </c>
      <c r="B83" s="40" t="s">
        <v>973</v>
      </c>
      <c r="C83" s="40" t="s">
        <v>973</v>
      </c>
      <c r="D83" s="40" t="s">
        <v>973</v>
      </c>
      <c r="E83" s="40" t="s">
        <v>973</v>
      </c>
      <c r="F83" s="40" t="s">
        <v>973</v>
      </c>
      <c r="G83" s="40" t="s">
        <v>973</v>
      </c>
      <c r="H83" s="40" t="s">
        <v>973</v>
      </c>
      <c r="I83" s="40" t="s">
        <v>973</v>
      </c>
      <c r="J83" s="40" t="s">
        <v>973</v>
      </c>
      <c r="K83" s="40" t="s">
        <v>973</v>
      </c>
      <c r="L83" s="40" t="s">
        <v>973</v>
      </c>
      <c r="M83" s="40" t="s">
        <v>973</v>
      </c>
      <c r="N83" s="40" t="s">
        <v>973</v>
      </c>
      <c r="O83" s="40" t="s">
        <v>973</v>
      </c>
    </row>
    <row r="84" spans="1:18" ht="27" customHeight="1" x14ac:dyDescent="0.35">
      <c r="A84" s="40" t="s">
        <v>38</v>
      </c>
      <c r="B84" s="40" t="s">
        <v>518</v>
      </c>
      <c r="C84" s="40" t="s">
        <v>518</v>
      </c>
      <c r="D84" s="40" t="s">
        <v>518</v>
      </c>
      <c r="E84" s="40" t="s">
        <v>518</v>
      </c>
      <c r="F84" s="40" t="s">
        <v>518</v>
      </c>
      <c r="G84" s="40" t="s">
        <v>518</v>
      </c>
      <c r="H84" s="40" t="s">
        <v>518</v>
      </c>
      <c r="I84" s="40" t="s">
        <v>518</v>
      </c>
      <c r="J84" s="40" t="s">
        <v>518</v>
      </c>
      <c r="K84" s="40" t="s">
        <v>518</v>
      </c>
      <c r="L84" s="40" t="s">
        <v>518</v>
      </c>
      <c r="M84" s="40" t="s">
        <v>518</v>
      </c>
      <c r="N84" s="40" t="s">
        <v>518</v>
      </c>
      <c r="O84" s="40" t="s">
        <v>518</v>
      </c>
      <c r="P84" s="40">
        <f>COUNTIF(B84:O84,1)</f>
        <v>0</v>
      </c>
      <c r="Q84" s="40">
        <f>COUNTIF(B84:O84,0)</f>
        <v>0</v>
      </c>
      <c r="R84" s="46">
        <v>201</v>
      </c>
    </row>
    <row r="85" spans="1:18" s="38" customFormat="1" ht="27" customHeight="1" x14ac:dyDescent="0.4">
      <c r="A85" s="38" t="s">
        <v>193</v>
      </c>
      <c r="R85" s="44"/>
    </row>
    <row r="86" spans="1:18" x14ac:dyDescent="0.35">
      <c r="A86" s="40" t="s">
        <v>39</v>
      </c>
      <c r="B86" s="40" t="s">
        <v>974</v>
      </c>
      <c r="C86" s="40" t="s">
        <v>974</v>
      </c>
      <c r="D86" s="40" t="s">
        <v>974</v>
      </c>
      <c r="E86" s="40" t="s">
        <v>974</v>
      </c>
      <c r="F86" s="40" t="s">
        <v>974</v>
      </c>
      <c r="G86" s="40" t="s">
        <v>974</v>
      </c>
      <c r="H86" s="40" t="s">
        <v>974</v>
      </c>
      <c r="I86" s="40" t="s">
        <v>974</v>
      </c>
      <c r="J86" s="40" t="s">
        <v>974</v>
      </c>
      <c r="K86" s="40" t="s">
        <v>974</v>
      </c>
      <c r="L86" s="40" t="s">
        <v>974</v>
      </c>
      <c r="M86" s="40" t="s">
        <v>974</v>
      </c>
      <c r="N86" s="40" t="s">
        <v>974</v>
      </c>
      <c r="O86" s="40" t="s">
        <v>974</v>
      </c>
    </row>
    <row r="87" spans="1:18" ht="27" customHeight="1" x14ac:dyDescent="0.35">
      <c r="A87" s="40" t="s">
        <v>40</v>
      </c>
      <c r="B87" s="40">
        <v>1</v>
      </c>
      <c r="C87" s="40">
        <v>1</v>
      </c>
      <c r="D87" s="40">
        <v>1</v>
      </c>
      <c r="E87" s="40">
        <v>1</v>
      </c>
      <c r="F87" s="40">
        <v>1</v>
      </c>
      <c r="G87" s="40">
        <v>1</v>
      </c>
      <c r="H87" s="40">
        <v>1</v>
      </c>
      <c r="I87" s="40">
        <v>1</v>
      </c>
      <c r="J87" s="40">
        <v>1</v>
      </c>
      <c r="K87" s="40">
        <v>1</v>
      </c>
      <c r="L87" s="40">
        <v>1</v>
      </c>
      <c r="M87" s="40">
        <v>1</v>
      </c>
      <c r="N87" s="40">
        <v>1</v>
      </c>
      <c r="O87" s="40">
        <v>1</v>
      </c>
      <c r="P87" s="40">
        <f>COUNTIF(B87:O87,1)</f>
        <v>14</v>
      </c>
      <c r="Q87" s="40">
        <f>COUNTIF(B87:O87,0)</f>
        <v>0</v>
      </c>
      <c r="R87" s="46">
        <v>201</v>
      </c>
    </row>
    <row r="88" spans="1:18" s="38" customFormat="1" ht="27" customHeight="1" x14ac:dyDescent="0.4">
      <c r="A88" s="38" t="s">
        <v>194</v>
      </c>
      <c r="R88" s="44"/>
    </row>
    <row r="89" spans="1:18" ht="35" x14ac:dyDescent="0.35">
      <c r="A89" s="40" t="s">
        <v>41</v>
      </c>
      <c r="B89" s="40" t="s">
        <v>616</v>
      </c>
      <c r="C89" s="40" t="s">
        <v>616</v>
      </c>
      <c r="D89" s="40" t="s">
        <v>975</v>
      </c>
      <c r="E89" s="40" t="s">
        <v>976</v>
      </c>
      <c r="F89" s="40" t="s">
        <v>977</v>
      </c>
      <c r="G89" s="40" t="s">
        <v>978</v>
      </c>
      <c r="H89" s="40" t="s">
        <v>979</v>
      </c>
      <c r="I89" s="40" t="s">
        <v>980</v>
      </c>
      <c r="J89" s="40" t="s">
        <v>981</v>
      </c>
      <c r="K89" s="40" t="s">
        <v>982</v>
      </c>
      <c r="L89" s="40" t="s">
        <v>982</v>
      </c>
      <c r="M89" s="40" t="s">
        <v>983</v>
      </c>
      <c r="N89" s="40" t="s">
        <v>984</v>
      </c>
      <c r="O89" s="40" t="s">
        <v>982</v>
      </c>
    </row>
    <row r="90" spans="1:18" ht="27" customHeight="1" x14ac:dyDescent="0.35">
      <c r="A90" s="40" t="s">
        <v>42</v>
      </c>
      <c r="B90" s="40">
        <v>1</v>
      </c>
      <c r="C90" s="40">
        <v>1</v>
      </c>
      <c r="D90" s="40">
        <v>0.5</v>
      </c>
      <c r="E90" s="40">
        <v>0.5</v>
      </c>
      <c r="F90" s="40">
        <v>0.5</v>
      </c>
      <c r="G90" s="40">
        <v>0</v>
      </c>
      <c r="H90" s="40">
        <v>0.5</v>
      </c>
      <c r="I90" s="40">
        <v>0</v>
      </c>
      <c r="K90" s="40">
        <v>1</v>
      </c>
      <c r="L90" s="40">
        <v>1</v>
      </c>
      <c r="M90" s="40">
        <v>0</v>
      </c>
      <c r="N90" s="40">
        <v>0</v>
      </c>
      <c r="O90" s="40">
        <v>1</v>
      </c>
      <c r="P90" s="40">
        <f>COUNTIF(B90:O90,1)</f>
        <v>5</v>
      </c>
      <c r="Q90" s="40">
        <f>COUNTIF(B90:O90,0)</f>
        <v>4</v>
      </c>
      <c r="R90" s="46">
        <v>201</v>
      </c>
    </row>
    <row r="91" spans="1:18" s="38" customFormat="1" ht="27" customHeight="1" x14ac:dyDescent="0.4">
      <c r="A91" s="38" t="s">
        <v>195</v>
      </c>
      <c r="R91" s="44"/>
    </row>
    <row r="92" spans="1:18" ht="35" x14ac:dyDescent="0.35">
      <c r="A92" s="40" t="s">
        <v>43</v>
      </c>
      <c r="B92" s="40" t="s">
        <v>694</v>
      </c>
      <c r="C92" s="40" t="s">
        <v>694</v>
      </c>
      <c r="D92" s="40" t="s">
        <v>694</v>
      </c>
      <c r="E92" s="40" t="s">
        <v>694</v>
      </c>
      <c r="F92" s="40" t="s">
        <v>694</v>
      </c>
      <c r="G92" s="40" t="s">
        <v>694</v>
      </c>
      <c r="H92" s="40" t="s">
        <v>694</v>
      </c>
      <c r="I92" s="40" t="s">
        <v>694</v>
      </c>
      <c r="J92" s="40" t="s">
        <v>694</v>
      </c>
      <c r="K92" s="40" t="s">
        <v>694</v>
      </c>
      <c r="L92" s="40" t="s">
        <v>694</v>
      </c>
      <c r="M92" s="40" t="s">
        <v>694</v>
      </c>
      <c r="N92" s="40" t="s">
        <v>694</v>
      </c>
      <c r="O92" s="40" t="s">
        <v>694</v>
      </c>
    </row>
    <row r="93" spans="1:18" ht="27" customHeight="1" x14ac:dyDescent="0.35">
      <c r="A93" s="40" t="s">
        <v>44</v>
      </c>
      <c r="B93" s="40">
        <v>1</v>
      </c>
      <c r="C93" s="40">
        <v>1</v>
      </c>
      <c r="D93" s="40">
        <v>1</v>
      </c>
      <c r="E93" s="40">
        <v>1</v>
      </c>
      <c r="F93" s="40">
        <v>1</v>
      </c>
      <c r="G93" s="40">
        <v>1</v>
      </c>
      <c r="H93" s="40">
        <v>1</v>
      </c>
      <c r="I93" s="40">
        <v>1</v>
      </c>
      <c r="J93" s="40">
        <v>1</v>
      </c>
      <c r="K93" s="40">
        <v>1</v>
      </c>
      <c r="L93" s="40">
        <v>1</v>
      </c>
      <c r="M93" s="40">
        <v>1</v>
      </c>
      <c r="N93" s="40">
        <v>1</v>
      </c>
      <c r="O93" s="40">
        <v>1</v>
      </c>
      <c r="P93" s="40">
        <f>COUNTIF(B93:O93,1)</f>
        <v>14</v>
      </c>
      <c r="Q93" s="40">
        <f>COUNTIF(B93:O93,0)</f>
        <v>0</v>
      </c>
      <c r="R93" s="46">
        <v>201</v>
      </c>
    </row>
    <row r="94" spans="1:18" s="38" customFormat="1" ht="27" customHeight="1" x14ac:dyDescent="0.4">
      <c r="A94" s="78" t="s">
        <v>196</v>
      </c>
      <c r="B94" s="78"/>
      <c r="R94" s="44"/>
    </row>
    <row r="95" spans="1:18" x14ac:dyDescent="0.35">
      <c r="A95" s="40" t="s">
        <v>171</v>
      </c>
      <c r="B95" s="40">
        <v>14</v>
      </c>
      <c r="C95" s="40">
        <v>16</v>
      </c>
      <c r="D95" s="40">
        <v>14</v>
      </c>
      <c r="E95" s="40">
        <v>16</v>
      </c>
      <c r="F95" s="40">
        <v>14</v>
      </c>
      <c r="G95" s="40">
        <v>16</v>
      </c>
      <c r="H95" s="40">
        <v>14</v>
      </c>
      <c r="I95" s="40">
        <v>16</v>
      </c>
      <c r="K95" s="40">
        <v>14</v>
      </c>
      <c r="L95" s="40">
        <v>16</v>
      </c>
      <c r="M95" s="40">
        <v>14</v>
      </c>
      <c r="N95" s="40">
        <v>14</v>
      </c>
      <c r="O95" s="40">
        <v>14</v>
      </c>
    </row>
    <row r="96" spans="1:18" x14ac:dyDescent="0.35">
      <c r="A96" s="40" t="s">
        <v>172</v>
      </c>
      <c r="B96" s="40">
        <v>11</v>
      </c>
      <c r="C96" s="40">
        <v>13</v>
      </c>
      <c r="D96" s="40">
        <v>11</v>
      </c>
      <c r="E96" s="40">
        <v>13</v>
      </c>
      <c r="F96" s="40">
        <v>11</v>
      </c>
      <c r="G96" s="40">
        <v>13</v>
      </c>
      <c r="H96" s="40">
        <v>11</v>
      </c>
      <c r="I96" s="40">
        <v>13</v>
      </c>
      <c r="K96" s="40">
        <v>11</v>
      </c>
      <c r="L96" s="40">
        <v>13</v>
      </c>
      <c r="M96" s="40">
        <v>11</v>
      </c>
      <c r="N96" s="40">
        <v>11</v>
      </c>
      <c r="O96" s="40">
        <v>11</v>
      </c>
    </row>
    <row r="97" spans="1:18" ht="59.25" customHeight="1" x14ac:dyDescent="0.35">
      <c r="A97" s="40" t="s">
        <v>45</v>
      </c>
      <c r="B97" s="40" t="s">
        <v>985</v>
      </c>
      <c r="C97" s="40" t="s">
        <v>985</v>
      </c>
      <c r="D97" s="40" t="s">
        <v>985</v>
      </c>
      <c r="E97" s="40" t="s">
        <v>985</v>
      </c>
      <c r="F97" s="40" t="s">
        <v>985</v>
      </c>
      <c r="G97" s="40" t="s">
        <v>985</v>
      </c>
      <c r="H97" s="40" t="s">
        <v>985</v>
      </c>
      <c r="I97" s="40" t="s">
        <v>985</v>
      </c>
      <c r="J97" s="40" t="s">
        <v>986</v>
      </c>
      <c r="K97" s="40" t="s">
        <v>985</v>
      </c>
      <c r="L97" s="40" t="s">
        <v>985</v>
      </c>
      <c r="M97" s="40" t="s">
        <v>985</v>
      </c>
      <c r="N97" s="40" t="s">
        <v>985</v>
      </c>
      <c r="O97" s="40" t="s">
        <v>985</v>
      </c>
    </row>
    <row r="98" spans="1:18" ht="27" customHeight="1" x14ac:dyDescent="0.35">
      <c r="A98" s="40" t="s">
        <v>46</v>
      </c>
      <c r="B98" s="58">
        <f t="shared" ref="B98:O98" si="1">IFERROR(B96/B95,NA())</f>
        <v>0.7857142857142857</v>
      </c>
      <c r="C98" s="58">
        <f t="shared" si="1"/>
        <v>0.8125</v>
      </c>
      <c r="D98" s="58">
        <f t="shared" si="1"/>
        <v>0.7857142857142857</v>
      </c>
      <c r="E98" s="58">
        <f t="shared" si="1"/>
        <v>0.8125</v>
      </c>
      <c r="F98" s="58">
        <f t="shared" si="1"/>
        <v>0.7857142857142857</v>
      </c>
      <c r="G98" s="58">
        <f t="shared" si="1"/>
        <v>0.8125</v>
      </c>
      <c r="H98" s="58">
        <f t="shared" si="1"/>
        <v>0.7857142857142857</v>
      </c>
      <c r="I98" s="58">
        <f t="shared" si="1"/>
        <v>0.8125</v>
      </c>
      <c r="J98" s="58" t="e">
        <f t="shared" si="1"/>
        <v>#N/A</v>
      </c>
      <c r="K98" s="58">
        <f t="shared" si="1"/>
        <v>0.7857142857142857</v>
      </c>
      <c r="L98" s="58">
        <f t="shared" si="1"/>
        <v>0.8125</v>
      </c>
      <c r="M98" s="58">
        <f t="shared" si="1"/>
        <v>0.7857142857142857</v>
      </c>
      <c r="N98" s="58">
        <f t="shared" si="1"/>
        <v>0.7857142857142857</v>
      </c>
      <c r="O98" s="58">
        <f t="shared" si="1"/>
        <v>0.7857142857142857</v>
      </c>
      <c r="P98" s="40">
        <f>COUNTIF(B98:O98,1)</f>
        <v>0</v>
      </c>
      <c r="Q98" s="40">
        <f>COUNTIF(B98:O98,0)</f>
        <v>0</v>
      </c>
      <c r="R98" s="46">
        <v>201</v>
      </c>
    </row>
    <row r="99" spans="1:18" s="38" customFormat="1" ht="27" customHeight="1" x14ac:dyDescent="0.4">
      <c r="A99" s="38" t="s">
        <v>181</v>
      </c>
      <c r="R99" s="44"/>
    </row>
    <row r="100" spans="1:18" ht="35" x14ac:dyDescent="0.35">
      <c r="A100" s="40" t="s">
        <v>47</v>
      </c>
      <c r="B100" s="40" t="s">
        <v>987</v>
      </c>
      <c r="C100" s="40" t="s">
        <v>987</v>
      </c>
      <c r="D100" s="40" t="s">
        <v>987</v>
      </c>
      <c r="E100" s="40" t="s">
        <v>987</v>
      </c>
      <c r="F100" s="40" t="s">
        <v>987</v>
      </c>
      <c r="G100" s="40" t="s">
        <v>987</v>
      </c>
      <c r="H100" s="40" t="s">
        <v>987</v>
      </c>
      <c r="I100" s="40" t="s">
        <v>987</v>
      </c>
      <c r="J100" s="40" t="s">
        <v>987</v>
      </c>
      <c r="K100" s="40" t="s">
        <v>987</v>
      </c>
      <c r="L100" s="40" t="s">
        <v>987</v>
      </c>
      <c r="M100" s="40" t="s">
        <v>987</v>
      </c>
      <c r="N100" s="40" t="s">
        <v>987</v>
      </c>
      <c r="O100" s="40" t="s">
        <v>987</v>
      </c>
    </row>
    <row r="101" spans="1:18" ht="27" customHeight="1" x14ac:dyDescent="0.35">
      <c r="A101" s="40" t="s">
        <v>48</v>
      </c>
      <c r="B101" s="40">
        <v>0.5</v>
      </c>
      <c r="C101" s="40">
        <v>0.5</v>
      </c>
      <c r="D101" s="40">
        <v>0.5</v>
      </c>
      <c r="E101" s="40">
        <v>0.5</v>
      </c>
      <c r="F101" s="40">
        <v>0.5</v>
      </c>
      <c r="G101" s="40">
        <v>0.5</v>
      </c>
      <c r="H101" s="40">
        <v>0.5</v>
      </c>
      <c r="I101" s="40">
        <v>0.5</v>
      </c>
      <c r="J101" s="40">
        <v>0.5</v>
      </c>
      <c r="K101" s="40">
        <v>0.5</v>
      </c>
      <c r="L101" s="40">
        <v>0.5</v>
      </c>
      <c r="M101" s="40">
        <v>0.5</v>
      </c>
      <c r="N101" s="40">
        <v>0.5</v>
      </c>
      <c r="O101" s="40">
        <v>0.5</v>
      </c>
      <c r="P101" s="40">
        <f>COUNTIF(B101:O101,1)</f>
        <v>0</v>
      </c>
      <c r="Q101" s="40">
        <f>COUNTIF(B101:O101,0)</f>
        <v>0</v>
      </c>
      <c r="R101" s="46">
        <v>202</v>
      </c>
    </row>
    <row r="102" spans="1:18" s="38" customFormat="1" ht="27" customHeight="1" x14ac:dyDescent="0.4">
      <c r="A102" s="38" t="s">
        <v>829</v>
      </c>
      <c r="R102" s="44"/>
    </row>
    <row r="103" spans="1:18" x14ac:dyDescent="0.35">
      <c r="A103" s="40" t="s">
        <v>179</v>
      </c>
      <c r="B103" s="40">
        <v>3</v>
      </c>
      <c r="C103" s="40">
        <v>44</v>
      </c>
      <c r="D103" s="40">
        <v>18</v>
      </c>
      <c r="E103" s="40">
        <v>59</v>
      </c>
      <c r="F103" s="40">
        <v>16</v>
      </c>
      <c r="G103" s="40">
        <v>29</v>
      </c>
      <c r="H103" s="40">
        <v>46</v>
      </c>
      <c r="I103" s="40">
        <v>28</v>
      </c>
      <c r="J103" s="40">
        <v>20</v>
      </c>
      <c r="K103" s="40">
        <v>55</v>
      </c>
      <c r="L103" s="40">
        <v>24</v>
      </c>
      <c r="M103" s="40">
        <v>15</v>
      </c>
      <c r="N103" s="40">
        <v>13</v>
      </c>
      <c r="O103" s="40">
        <v>11</v>
      </c>
    </row>
    <row r="104" spans="1:18" x14ac:dyDescent="0.35">
      <c r="A104" s="40" t="s">
        <v>180</v>
      </c>
      <c r="B104" s="40">
        <v>3</v>
      </c>
      <c r="C104" s="40">
        <v>42</v>
      </c>
      <c r="D104" s="40">
        <v>12</v>
      </c>
      <c r="E104" s="40">
        <v>57</v>
      </c>
      <c r="F104" s="40">
        <v>13</v>
      </c>
      <c r="G104" s="40">
        <v>27</v>
      </c>
      <c r="H104" s="40">
        <v>41</v>
      </c>
      <c r="I104" s="40">
        <v>26</v>
      </c>
      <c r="J104" s="40">
        <v>20</v>
      </c>
      <c r="K104" s="40">
        <v>34</v>
      </c>
      <c r="L104" s="40">
        <v>22</v>
      </c>
      <c r="M104" s="40">
        <v>8</v>
      </c>
      <c r="N104" s="40">
        <v>6</v>
      </c>
      <c r="O104" s="40">
        <v>8</v>
      </c>
    </row>
    <row r="105" spans="1:18" ht="105" x14ac:dyDescent="0.35">
      <c r="A105" s="40" t="s">
        <v>49</v>
      </c>
      <c r="B105" s="40" t="s">
        <v>988</v>
      </c>
      <c r="C105" s="40" t="s">
        <v>989</v>
      </c>
      <c r="D105" s="40" t="s">
        <v>990</v>
      </c>
      <c r="E105" s="40" t="s">
        <v>991</v>
      </c>
      <c r="F105" s="40" t="s">
        <v>992</v>
      </c>
      <c r="G105" s="40" t="s">
        <v>993</v>
      </c>
      <c r="H105" s="40" t="s">
        <v>994</v>
      </c>
      <c r="I105" s="40" t="s">
        <v>995</v>
      </c>
      <c r="J105" s="40" t="s">
        <v>996</v>
      </c>
      <c r="K105" s="40" t="s">
        <v>997</v>
      </c>
      <c r="L105" s="40" t="s">
        <v>998</v>
      </c>
      <c r="M105" s="40" t="s">
        <v>999</v>
      </c>
      <c r="N105" s="40" t="s">
        <v>1000</v>
      </c>
      <c r="O105" s="40" t="s">
        <v>1001</v>
      </c>
    </row>
    <row r="106" spans="1:18" ht="27" customHeight="1" x14ac:dyDescent="0.35">
      <c r="A106" s="40" t="s">
        <v>50</v>
      </c>
      <c r="B106" s="58">
        <f t="shared" ref="B106:O106" si="2">IFERROR(B104/B103,NA())</f>
        <v>1</v>
      </c>
      <c r="C106" s="58">
        <f t="shared" si="2"/>
        <v>0.95454545454545459</v>
      </c>
      <c r="D106" s="58">
        <f t="shared" si="2"/>
        <v>0.66666666666666663</v>
      </c>
      <c r="E106" s="58">
        <f t="shared" si="2"/>
        <v>0.96610169491525422</v>
      </c>
      <c r="F106" s="58">
        <f t="shared" si="2"/>
        <v>0.8125</v>
      </c>
      <c r="G106" s="58">
        <f t="shared" si="2"/>
        <v>0.93103448275862066</v>
      </c>
      <c r="H106" s="58">
        <f t="shared" si="2"/>
        <v>0.89130434782608692</v>
      </c>
      <c r="I106" s="58">
        <f t="shared" si="2"/>
        <v>0.9285714285714286</v>
      </c>
      <c r="J106" s="58">
        <f t="shared" si="2"/>
        <v>1</v>
      </c>
      <c r="K106" s="58">
        <f t="shared" si="2"/>
        <v>0.61818181818181817</v>
      </c>
      <c r="L106" s="58">
        <f t="shared" si="2"/>
        <v>0.91666666666666663</v>
      </c>
      <c r="M106" s="58">
        <f t="shared" si="2"/>
        <v>0.53333333333333333</v>
      </c>
      <c r="N106" s="58">
        <f t="shared" si="2"/>
        <v>0.46153846153846156</v>
      </c>
      <c r="O106" s="58">
        <f t="shared" si="2"/>
        <v>0.72727272727272729</v>
      </c>
      <c r="P106" s="40">
        <f>COUNTIF(B106:O106,1)</f>
        <v>2</v>
      </c>
      <c r="Q106" s="40">
        <f>COUNTIF(B106:O106,0)</f>
        <v>0</v>
      </c>
      <c r="R106" s="46">
        <v>202</v>
      </c>
    </row>
    <row r="107" spans="1:18" s="38" customFormat="1" ht="27" customHeight="1" x14ac:dyDescent="0.4">
      <c r="A107" s="38" t="s">
        <v>178</v>
      </c>
      <c r="R107" s="44"/>
    </row>
    <row r="108" spans="1:18" ht="385" x14ac:dyDescent="0.35">
      <c r="A108" s="40" t="s">
        <v>51</v>
      </c>
      <c r="B108" s="40" t="s">
        <v>1002</v>
      </c>
      <c r="C108" s="40" t="s">
        <v>1003</v>
      </c>
      <c r="D108" s="40" t="s">
        <v>1004</v>
      </c>
      <c r="E108" s="40" t="s">
        <v>1005</v>
      </c>
      <c r="F108" s="40" t="s">
        <v>1006</v>
      </c>
      <c r="G108" s="40" t="s">
        <v>1007</v>
      </c>
      <c r="H108" s="40" t="s">
        <v>1008</v>
      </c>
      <c r="I108" s="40" t="s">
        <v>1003</v>
      </c>
      <c r="J108" s="40" t="s">
        <v>1009</v>
      </c>
      <c r="K108" s="40" t="s">
        <v>1010</v>
      </c>
      <c r="L108" s="40" t="s">
        <v>1011</v>
      </c>
      <c r="M108" s="40" t="s">
        <v>1011</v>
      </c>
      <c r="N108" s="40" t="s">
        <v>1012</v>
      </c>
      <c r="O108" s="40" t="s">
        <v>1013</v>
      </c>
    </row>
    <row r="109" spans="1:18" ht="27" customHeight="1" x14ac:dyDescent="0.35">
      <c r="A109" s="40" t="s">
        <v>52</v>
      </c>
      <c r="B109" s="40">
        <v>0</v>
      </c>
      <c r="C109" s="40">
        <v>0</v>
      </c>
      <c r="D109" s="40">
        <v>0</v>
      </c>
      <c r="E109" s="40">
        <v>0</v>
      </c>
      <c r="F109" s="40">
        <v>0</v>
      </c>
      <c r="G109" s="40">
        <v>0</v>
      </c>
      <c r="H109" s="40">
        <v>0</v>
      </c>
      <c r="I109" s="40">
        <v>0</v>
      </c>
      <c r="J109" s="40">
        <v>1</v>
      </c>
      <c r="K109" s="40">
        <v>0</v>
      </c>
      <c r="L109" s="40">
        <v>0</v>
      </c>
      <c r="M109" s="40">
        <v>0</v>
      </c>
      <c r="N109" s="40">
        <v>0</v>
      </c>
      <c r="O109" s="40">
        <v>0</v>
      </c>
      <c r="P109" s="40">
        <f>COUNTIF(B109:O109,1)</f>
        <v>1</v>
      </c>
      <c r="Q109" s="40">
        <f>COUNTIF(B109:O109,0)</f>
        <v>13</v>
      </c>
      <c r="R109" s="46">
        <v>202</v>
      </c>
    </row>
    <row r="110" spans="1:18" s="38" customFormat="1" ht="27" customHeight="1" x14ac:dyDescent="0.4">
      <c r="A110" s="38" t="s">
        <v>137</v>
      </c>
      <c r="R110" s="44"/>
    </row>
    <row r="111" spans="1:18" ht="18" x14ac:dyDescent="0.35">
      <c r="A111" s="40" t="s">
        <v>159</v>
      </c>
      <c r="B111" s="7" t="s">
        <v>1014</v>
      </c>
      <c r="C111" s="7" t="s">
        <v>1014</v>
      </c>
      <c r="D111" s="7" t="s">
        <v>1014</v>
      </c>
      <c r="E111" s="7" t="s">
        <v>1014</v>
      </c>
      <c r="F111" s="7" t="s">
        <v>1014</v>
      </c>
      <c r="G111" s="7" t="s">
        <v>1014</v>
      </c>
      <c r="H111" s="7" t="s">
        <v>1014</v>
      </c>
      <c r="I111" s="7" t="s">
        <v>1014</v>
      </c>
      <c r="J111" s="7" t="s">
        <v>1014</v>
      </c>
      <c r="K111" s="7" t="s">
        <v>1014</v>
      </c>
      <c r="L111" s="7" t="s">
        <v>1014</v>
      </c>
      <c r="M111" s="7" t="s">
        <v>1014</v>
      </c>
      <c r="N111" s="7" t="s">
        <v>1014</v>
      </c>
      <c r="O111" s="7" t="s">
        <v>1014</v>
      </c>
    </row>
    <row r="112" spans="1:18" ht="27" customHeight="1" x14ac:dyDescent="0.35">
      <c r="A112" s="40" t="s">
        <v>160</v>
      </c>
      <c r="B112" s="40" t="s">
        <v>518</v>
      </c>
      <c r="C112" s="40" t="s">
        <v>518</v>
      </c>
      <c r="D112" s="40" t="s">
        <v>518</v>
      </c>
      <c r="E112" s="40" t="s">
        <v>518</v>
      </c>
      <c r="F112" s="40" t="s">
        <v>518</v>
      </c>
      <c r="G112" s="40" t="s">
        <v>518</v>
      </c>
      <c r="H112" s="40" t="s">
        <v>518</v>
      </c>
      <c r="I112" s="40" t="s">
        <v>518</v>
      </c>
      <c r="J112" s="40" t="s">
        <v>518</v>
      </c>
      <c r="K112" s="40" t="s">
        <v>518</v>
      </c>
      <c r="L112" s="40" t="s">
        <v>518</v>
      </c>
      <c r="M112" s="40" t="s">
        <v>518</v>
      </c>
      <c r="N112" s="40" t="s">
        <v>518</v>
      </c>
      <c r="O112" s="40" t="s">
        <v>518</v>
      </c>
      <c r="P112" s="40">
        <f>COUNTIF(B112:O112,1)</f>
        <v>0</v>
      </c>
      <c r="Q112" s="40">
        <f>COUNTIF(B112:O112,0)</f>
        <v>0</v>
      </c>
      <c r="R112" s="46">
        <v>211</v>
      </c>
    </row>
    <row r="113" spans="1:18" s="38" customFormat="1" ht="27" customHeight="1" x14ac:dyDescent="0.4">
      <c r="A113" s="38" t="s">
        <v>839</v>
      </c>
      <c r="R113" s="44"/>
    </row>
    <row r="114" spans="1:18" ht="18" x14ac:dyDescent="0.35">
      <c r="A114" s="40" t="s">
        <v>161</v>
      </c>
      <c r="B114" s="7" t="s">
        <v>1015</v>
      </c>
      <c r="C114" s="7" t="s">
        <v>1015</v>
      </c>
      <c r="D114" s="7" t="s">
        <v>1015</v>
      </c>
      <c r="E114" s="7" t="s">
        <v>1015</v>
      </c>
      <c r="F114" s="7" t="s">
        <v>1015</v>
      </c>
      <c r="G114" s="7" t="s">
        <v>1015</v>
      </c>
      <c r="H114" s="7" t="s">
        <v>1015</v>
      </c>
      <c r="I114" s="7" t="s">
        <v>1015</v>
      </c>
      <c r="J114" s="7" t="s">
        <v>1015</v>
      </c>
      <c r="K114" s="7" t="s">
        <v>1015</v>
      </c>
      <c r="L114" s="7" t="s">
        <v>1015</v>
      </c>
      <c r="M114" s="7" t="s">
        <v>1015</v>
      </c>
      <c r="N114" s="7" t="s">
        <v>1015</v>
      </c>
      <c r="O114" s="7" t="s">
        <v>1015</v>
      </c>
    </row>
    <row r="115" spans="1:18" ht="27" customHeight="1" x14ac:dyDescent="0.35">
      <c r="A115" s="40" t="s">
        <v>162</v>
      </c>
      <c r="B115" s="40">
        <v>1</v>
      </c>
      <c r="C115" s="40">
        <v>1</v>
      </c>
      <c r="D115" s="40">
        <v>1</v>
      </c>
      <c r="E115" s="40">
        <v>1</v>
      </c>
      <c r="F115" s="40">
        <v>1</v>
      </c>
      <c r="G115" s="40">
        <v>1</v>
      </c>
      <c r="H115" s="40">
        <v>1</v>
      </c>
      <c r="I115" s="40">
        <v>1</v>
      </c>
      <c r="J115" s="40">
        <v>1</v>
      </c>
      <c r="K115" s="40">
        <v>1</v>
      </c>
      <c r="L115" s="40">
        <v>1</v>
      </c>
      <c r="M115" s="40">
        <v>1</v>
      </c>
      <c r="N115" s="40">
        <v>1</v>
      </c>
      <c r="O115" s="40">
        <v>1</v>
      </c>
      <c r="P115" s="40">
        <f>COUNTIF(B115:O115,1)</f>
        <v>14</v>
      </c>
      <c r="Q115" s="40">
        <f>COUNTIF(B115:O115,0)</f>
        <v>0</v>
      </c>
      <c r="R115" s="46">
        <v>211</v>
      </c>
    </row>
    <row r="116" spans="1:18" s="38" customFormat="1" ht="27" customHeight="1" x14ac:dyDescent="0.4">
      <c r="A116" s="38" t="s">
        <v>1016</v>
      </c>
      <c r="R116" s="44"/>
    </row>
    <row r="117" spans="1:18" ht="52.5" x14ac:dyDescent="0.35">
      <c r="A117" s="40" t="s">
        <v>163</v>
      </c>
      <c r="B117" s="40" t="s">
        <v>1017</v>
      </c>
      <c r="C117" s="40" t="s">
        <v>1018</v>
      </c>
      <c r="D117" s="40" t="s">
        <v>1018</v>
      </c>
      <c r="E117" s="40" t="s">
        <v>1018</v>
      </c>
      <c r="F117" s="40" t="s">
        <v>1018</v>
      </c>
      <c r="G117" s="40" t="s">
        <v>1018</v>
      </c>
      <c r="H117" s="40" t="s">
        <v>1018</v>
      </c>
      <c r="I117" s="40" t="s">
        <v>1018</v>
      </c>
      <c r="J117" s="40" t="s">
        <v>1019</v>
      </c>
      <c r="K117" s="40" t="s">
        <v>1018</v>
      </c>
      <c r="L117" s="40" t="s">
        <v>1018</v>
      </c>
      <c r="M117" s="40" t="s">
        <v>1018</v>
      </c>
      <c r="N117" s="40" t="s">
        <v>1018</v>
      </c>
      <c r="O117" s="40" t="s">
        <v>1018</v>
      </c>
    </row>
    <row r="118" spans="1:18" ht="27" customHeight="1" x14ac:dyDescent="0.35">
      <c r="A118" s="40" t="s">
        <v>164</v>
      </c>
      <c r="B118" s="40">
        <v>1</v>
      </c>
      <c r="C118" s="40">
        <v>1</v>
      </c>
      <c r="D118" s="40">
        <v>1</v>
      </c>
      <c r="E118" s="40">
        <v>1</v>
      </c>
      <c r="F118" s="40">
        <v>1</v>
      </c>
      <c r="G118" s="40">
        <v>1</v>
      </c>
      <c r="H118" s="40">
        <v>1</v>
      </c>
      <c r="I118" s="40">
        <v>1</v>
      </c>
      <c r="K118" s="40">
        <v>1</v>
      </c>
      <c r="L118" s="40">
        <v>1</v>
      </c>
      <c r="M118" s="40">
        <v>1</v>
      </c>
      <c r="N118" s="40">
        <v>1</v>
      </c>
      <c r="O118" s="40">
        <v>1</v>
      </c>
      <c r="P118" s="40">
        <f>COUNTIF(B118:O118,1)</f>
        <v>13</v>
      </c>
      <c r="Q118" s="40">
        <f>COUNTIF(B118:O118,0)</f>
        <v>0</v>
      </c>
      <c r="R118" s="46">
        <v>211</v>
      </c>
    </row>
    <row r="119" spans="1:18" s="38" customFormat="1" ht="27" customHeight="1" x14ac:dyDescent="0.4">
      <c r="A119" s="38" t="s">
        <v>140</v>
      </c>
      <c r="R119" s="44"/>
    </row>
    <row r="120" spans="1:18" ht="36" x14ac:dyDescent="0.35">
      <c r="A120" s="40" t="s">
        <v>165</v>
      </c>
      <c r="B120" s="7" t="s">
        <v>1020</v>
      </c>
      <c r="C120" s="7" t="s">
        <v>1020</v>
      </c>
      <c r="D120" s="7" t="s">
        <v>1020</v>
      </c>
      <c r="E120" s="7" t="s">
        <v>1020</v>
      </c>
      <c r="F120" s="7" t="s">
        <v>1020</v>
      </c>
      <c r="G120" s="7" t="s">
        <v>1020</v>
      </c>
      <c r="H120" s="7" t="s">
        <v>1020</v>
      </c>
      <c r="I120" s="7" t="s">
        <v>1020</v>
      </c>
      <c r="J120" s="7" t="s">
        <v>1020</v>
      </c>
      <c r="K120" s="7" t="s">
        <v>1020</v>
      </c>
      <c r="L120" s="7" t="s">
        <v>1020</v>
      </c>
      <c r="M120" s="7" t="s">
        <v>1020</v>
      </c>
      <c r="N120" s="7" t="s">
        <v>1020</v>
      </c>
      <c r="O120" s="7" t="s">
        <v>1020</v>
      </c>
    </row>
    <row r="121" spans="1:18" ht="27" customHeight="1" x14ac:dyDescent="0.35">
      <c r="A121" s="40" t="s">
        <v>166</v>
      </c>
      <c r="B121" s="40" t="s">
        <v>518</v>
      </c>
      <c r="C121" s="40" t="s">
        <v>518</v>
      </c>
      <c r="D121" s="40" t="s">
        <v>518</v>
      </c>
      <c r="E121" s="40" t="s">
        <v>518</v>
      </c>
      <c r="F121" s="40" t="s">
        <v>518</v>
      </c>
      <c r="G121" s="40" t="s">
        <v>518</v>
      </c>
      <c r="H121" s="40" t="s">
        <v>518</v>
      </c>
      <c r="I121" s="40" t="s">
        <v>518</v>
      </c>
      <c r="J121" s="40" t="s">
        <v>518</v>
      </c>
      <c r="K121" s="40" t="s">
        <v>518</v>
      </c>
      <c r="L121" s="40" t="s">
        <v>518</v>
      </c>
      <c r="M121" s="40" t="s">
        <v>518</v>
      </c>
      <c r="N121" s="40" t="s">
        <v>518</v>
      </c>
      <c r="O121" s="40" t="s">
        <v>518</v>
      </c>
      <c r="P121" s="40">
        <f>COUNTIF(B121:O121,1)</f>
        <v>0</v>
      </c>
      <c r="Q121" s="40">
        <f>COUNTIF(B121:O121,0)</f>
        <v>0</v>
      </c>
      <c r="R121" s="46">
        <v>211</v>
      </c>
    </row>
    <row r="122" spans="1:18" s="38" customFormat="1" ht="27" customHeight="1" x14ac:dyDescent="0.4">
      <c r="A122" s="38" t="s">
        <v>844</v>
      </c>
      <c r="R122" s="44"/>
    </row>
    <row r="123" spans="1:18" ht="70" x14ac:dyDescent="0.35">
      <c r="A123" s="40" t="s">
        <v>53</v>
      </c>
      <c r="B123" s="40" t="s">
        <v>1021</v>
      </c>
      <c r="C123" s="40" t="s">
        <v>1021</v>
      </c>
      <c r="D123" s="40" t="s">
        <v>1021</v>
      </c>
      <c r="E123" s="40" t="s">
        <v>1021</v>
      </c>
      <c r="F123" s="40" t="s">
        <v>1021</v>
      </c>
      <c r="G123" s="40" t="s">
        <v>1021</v>
      </c>
      <c r="H123" s="40" t="s">
        <v>1021</v>
      </c>
      <c r="I123" s="40" t="s">
        <v>1021</v>
      </c>
      <c r="J123" s="40" t="s">
        <v>1021</v>
      </c>
      <c r="K123" s="40" t="s">
        <v>1021</v>
      </c>
      <c r="L123" s="40" t="s">
        <v>1021</v>
      </c>
      <c r="M123" s="40" t="s">
        <v>1021</v>
      </c>
      <c r="N123" s="40" t="s">
        <v>1021</v>
      </c>
      <c r="O123" s="40" t="s">
        <v>1021</v>
      </c>
    </row>
    <row r="124" spans="1:18" ht="27" customHeight="1" x14ac:dyDescent="0.35">
      <c r="A124" s="40" t="s">
        <v>54</v>
      </c>
      <c r="B124" s="40">
        <v>1</v>
      </c>
      <c r="C124" s="40">
        <v>1</v>
      </c>
      <c r="D124" s="40">
        <v>1</v>
      </c>
      <c r="E124" s="40">
        <v>1</v>
      </c>
      <c r="F124" s="40">
        <v>1</v>
      </c>
      <c r="G124" s="40">
        <v>1</v>
      </c>
      <c r="H124" s="40">
        <v>1</v>
      </c>
      <c r="I124" s="40">
        <v>1</v>
      </c>
      <c r="J124" s="40">
        <v>1</v>
      </c>
      <c r="K124" s="40">
        <v>1</v>
      </c>
      <c r="L124" s="40">
        <v>1</v>
      </c>
      <c r="M124" s="40">
        <v>1</v>
      </c>
      <c r="N124" s="40">
        <v>1</v>
      </c>
      <c r="O124" s="40">
        <v>1</v>
      </c>
      <c r="P124" s="40">
        <f>COUNTIF(B124:O124,1)</f>
        <v>14</v>
      </c>
      <c r="Q124" s="40">
        <f>COUNTIF(B124:O124,0)</f>
        <v>0</v>
      </c>
      <c r="R124" s="46">
        <v>201</v>
      </c>
    </row>
    <row r="125" spans="1:18" s="38" customFormat="1" ht="27" customHeight="1" x14ac:dyDescent="0.4">
      <c r="A125" s="78" t="s">
        <v>846</v>
      </c>
      <c r="B125" s="78"/>
      <c r="R125" s="44"/>
    </row>
    <row r="126" spans="1:18" x14ac:dyDescent="0.35">
      <c r="A126" s="40" t="s">
        <v>55</v>
      </c>
      <c r="B126" s="40" t="s">
        <v>1022</v>
      </c>
      <c r="C126" s="40" t="s">
        <v>1022</v>
      </c>
      <c r="D126" s="40" t="s">
        <v>1022</v>
      </c>
      <c r="E126" s="40" t="s">
        <v>1022</v>
      </c>
      <c r="F126" s="40" t="s">
        <v>1022</v>
      </c>
      <c r="G126" s="40" t="s">
        <v>1022</v>
      </c>
      <c r="H126" s="40" t="s">
        <v>1022</v>
      </c>
      <c r="I126" s="40" t="s">
        <v>1022</v>
      </c>
      <c r="J126" s="40" t="s">
        <v>1022</v>
      </c>
      <c r="K126" s="40" t="s">
        <v>1022</v>
      </c>
      <c r="L126" s="40" t="s">
        <v>1022</v>
      </c>
      <c r="M126" s="40" t="s">
        <v>1022</v>
      </c>
      <c r="N126" s="40" t="s">
        <v>1022</v>
      </c>
      <c r="O126" s="40" t="s">
        <v>1022</v>
      </c>
    </row>
    <row r="127" spans="1:18" ht="27" customHeight="1" x14ac:dyDescent="0.35">
      <c r="A127" s="40" t="s">
        <v>56</v>
      </c>
      <c r="B127" s="40" t="s">
        <v>518</v>
      </c>
      <c r="C127" s="40" t="s">
        <v>518</v>
      </c>
      <c r="D127" s="40" t="s">
        <v>518</v>
      </c>
      <c r="E127" s="40" t="s">
        <v>518</v>
      </c>
      <c r="F127" s="40" t="s">
        <v>518</v>
      </c>
      <c r="G127" s="40" t="s">
        <v>518</v>
      </c>
      <c r="H127" s="40" t="s">
        <v>518</v>
      </c>
      <c r="I127" s="40" t="s">
        <v>518</v>
      </c>
      <c r="J127" s="40" t="s">
        <v>518</v>
      </c>
      <c r="K127" s="40" t="s">
        <v>518</v>
      </c>
      <c r="L127" s="40" t="s">
        <v>518</v>
      </c>
      <c r="M127" s="40" t="s">
        <v>518</v>
      </c>
      <c r="N127" s="40" t="s">
        <v>518</v>
      </c>
      <c r="O127" s="40" t="s">
        <v>518</v>
      </c>
      <c r="P127" s="40">
        <f>COUNTIF(B127:O127,1)</f>
        <v>0</v>
      </c>
      <c r="Q127" s="40">
        <f>COUNTIF(B127:O127,0)</f>
        <v>0</v>
      </c>
      <c r="R127" s="46">
        <v>202</v>
      </c>
    </row>
    <row r="128" spans="1:18" s="38" customFormat="1" ht="27" customHeight="1" x14ac:dyDescent="0.4">
      <c r="A128" s="38" t="s">
        <v>847</v>
      </c>
      <c r="R128" s="44"/>
    </row>
    <row r="129" spans="1:18" ht="35" x14ac:dyDescent="0.35">
      <c r="A129" s="40" t="s">
        <v>76</v>
      </c>
      <c r="B129" s="40" t="s">
        <v>1023</v>
      </c>
      <c r="C129" s="40" t="s">
        <v>1023</v>
      </c>
      <c r="D129" s="40" t="s">
        <v>1023</v>
      </c>
      <c r="E129" s="40" t="s">
        <v>1023</v>
      </c>
      <c r="F129" s="40" t="s">
        <v>1023</v>
      </c>
      <c r="G129" s="40" t="s">
        <v>1023</v>
      </c>
      <c r="H129" s="40" t="s">
        <v>1023</v>
      </c>
      <c r="I129" s="40" t="s">
        <v>1023</v>
      </c>
      <c r="J129" s="40" t="s">
        <v>1023</v>
      </c>
      <c r="K129" s="40" t="s">
        <v>1023</v>
      </c>
      <c r="L129" s="40" t="s">
        <v>1023</v>
      </c>
      <c r="M129" s="40" t="s">
        <v>1023</v>
      </c>
      <c r="N129" s="40" t="s">
        <v>1023</v>
      </c>
      <c r="O129" s="40" t="s">
        <v>1023</v>
      </c>
    </row>
    <row r="130" spans="1:18" ht="27" customHeight="1" x14ac:dyDescent="0.35">
      <c r="A130" s="40" t="s">
        <v>77</v>
      </c>
      <c r="B130" s="40">
        <v>1</v>
      </c>
      <c r="C130" s="40">
        <v>1</v>
      </c>
      <c r="D130" s="40">
        <v>1</v>
      </c>
      <c r="E130" s="40">
        <v>1</v>
      </c>
      <c r="F130" s="40">
        <v>1</v>
      </c>
      <c r="G130" s="40">
        <v>1</v>
      </c>
      <c r="H130" s="40">
        <v>1</v>
      </c>
      <c r="I130" s="40">
        <v>1</v>
      </c>
      <c r="J130" s="40">
        <v>1</v>
      </c>
      <c r="K130" s="40">
        <v>1</v>
      </c>
      <c r="L130" s="40">
        <v>1</v>
      </c>
      <c r="M130" s="40">
        <v>1</v>
      </c>
      <c r="N130" s="40">
        <v>1</v>
      </c>
      <c r="O130" s="40">
        <v>1</v>
      </c>
      <c r="P130" s="40">
        <f>COUNTIF(B130:O130,1)</f>
        <v>14</v>
      </c>
      <c r="Q130" s="40">
        <f>COUNTIF(B130:O130,0)</f>
        <v>0</v>
      </c>
      <c r="R130" s="46">
        <v>201</v>
      </c>
    </row>
    <row r="131" spans="1:18" s="38" customFormat="1" ht="27" customHeight="1" x14ac:dyDescent="0.4">
      <c r="A131" s="38" t="s">
        <v>849</v>
      </c>
      <c r="R131" s="44"/>
    </row>
    <row r="132" spans="1:18" ht="52.5" x14ac:dyDescent="0.35">
      <c r="A132" s="40" t="s">
        <v>57</v>
      </c>
      <c r="B132" s="40" t="s">
        <v>1024</v>
      </c>
      <c r="C132" s="40" t="s">
        <v>1024</v>
      </c>
      <c r="D132" s="40" t="s">
        <v>1024</v>
      </c>
      <c r="E132" s="40" t="s">
        <v>1024</v>
      </c>
      <c r="F132" s="40" t="s">
        <v>1024</v>
      </c>
      <c r="G132" s="40" t="s">
        <v>1024</v>
      </c>
      <c r="H132" s="40" t="s">
        <v>1024</v>
      </c>
      <c r="I132" s="40" t="s">
        <v>1024</v>
      </c>
      <c r="J132" s="40" t="s">
        <v>1024</v>
      </c>
      <c r="K132" s="40" t="s">
        <v>1024</v>
      </c>
      <c r="L132" s="40" t="s">
        <v>1024</v>
      </c>
      <c r="M132" s="40" t="s">
        <v>1024</v>
      </c>
      <c r="N132" s="40" t="s">
        <v>1024</v>
      </c>
      <c r="O132" s="40" t="s">
        <v>1024</v>
      </c>
    </row>
    <row r="133" spans="1:18" ht="27" customHeight="1" x14ac:dyDescent="0.35">
      <c r="A133" s="40" t="s">
        <v>58</v>
      </c>
      <c r="B133" s="40">
        <v>1</v>
      </c>
      <c r="C133" s="40">
        <v>1</v>
      </c>
      <c r="D133" s="40">
        <v>1</v>
      </c>
      <c r="E133" s="40">
        <v>1</v>
      </c>
      <c r="F133" s="40">
        <v>1</v>
      </c>
      <c r="G133" s="40">
        <v>1</v>
      </c>
      <c r="H133" s="40">
        <v>1</v>
      </c>
      <c r="I133" s="40">
        <v>1</v>
      </c>
      <c r="J133" s="40">
        <v>1</v>
      </c>
      <c r="K133" s="40">
        <v>1</v>
      </c>
      <c r="L133" s="40">
        <v>1</v>
      </c>
      <c r="M133" s="40">
        <v>1</v>
      </c>
      <c r="N133" s="40">
        <v>1</v>
      </c>
      <c r="O133" s="40">
        <v>1</v>
      </c>
      <c r="P133" s="40">
        <f>COUNTIF(B133:O133,1)</f>
        <v>14</v>
      </c>
      <c r="Q133" s="40">
        <f>COUNTIF(B133:O133,0)</f>
        <v>0</v>
      </c>
      <c r="R133" s="46">
        <v>201</v>
      </c>
    </row>
    <row r="134" spans="1:18" s="38" customFormat="1" ht="27" customHeight="1" x14ac:dyDescent="0.4">
      <c r="A134" s="38" t="s">
        <v>177</v>
      </c>
      <c r="R134" s="44"/>
    </row>
    <row r="135" spans="1:18" ht="35" x14ac:dyDescent="0.35">
      <c r="A135" s="40" t="s">
        <v>59</v>
      </c>
      <c r="B135" s="40" t="s">
        <v>1025</v>
      </c>
      <c r="C135" s="40" t="s">
        <v>1025</v>
      </c>
      <c r="D135" s="40" t="s">
        <v>1025</v>
      </c>
      <c r="E135" s="40" t="s">
        <v>1025</v>
      </c>
      <c r="F135" s="40" t="s">
        <v>1025</v>
      </c>
      <c r="G135" s="40" t="s">
        <v>1025</v>
      </c>
      <c r="H135" s="40" t="s">
        <v>1025</v>
      </c>
      <c r="I135" s="40" t="s">
        <v>1025</v>
      </c>
      <c r="J135" s="40" t="s">
        <v>1025</v>
      </c>
      <c r="K135" s="40" t="s">
        <v>1025</v>
      </c>
      <c r="L135" s="40" t="s">
        <v>1025</v>
      </c>
      <c r="M135" s="40" t="s">
        <v>1025</v>
      </c>
      <c r="N135" s="40" t="s">
        <v>1025</v>
      </c>
      <c r="O135" s="40" t="s">
        <v>1025</v>
      </c>
    </row>
    <row r="136" spans="1:18" ht="27" customHeight="1" x14ac:dyDescent="0.35">
      <c r="A136" s="40" t="s">
        <v>60</v>
      </c>
      <c r="B136" s="40">
        <v>1</v>
      </c>
      <c r="C136" s="40">
        <v>1</v>
      </c>
      <c r="D136" s="40">
        <v>1</v>
      </c>
      <c r="E136" s="40">
        <v>1</v>
      </c>
      <c r="F136" s="40">
        <v>1</v>
      </c>
      <c r="G136" s="40">
        <v>1</v>
      </c>
      <c r="H136" s="40">
        <v>1</v>
      </c>
      <c r="I136" s="40">
        <v>1</v>
      </c>
      <c r="J136" s="40">
        <v>1</v>
      </c>
      <c r="K136" s="40">
        <v>1</v>
      </c>
      <c r="L136" s="40">
        <v>1</v>
      </c>
      <c r="M136" s="40">
        <v>1</v>
      </c>
      <c r="N136" s="40">
        <v>1</v>
      </c>
      <c r="O136" s="40">
        <v>1</v>
      </c>
      <c r="P136" s="40">
        <f>COUNTIF(B136:O136,1)</f>
        <v>14</v>
      </c>
      <c r="Q136" s="40">
        <f>COUNTIF(B136:O136,0)</f>
        <v>0</v>
      </c>
      <c r="R136" s="46">
        <v>202</v>
      </c>
    </row>
    <row r="137" spans="1:18" s="38" customFormat="1" ht="27" customHeight="1" x14ac:dyDescent="0.4">
      <c r="A137" s="38" t="s">
        <v>176</v>
      </c>
      <c r="R137" s="44"/>
    </row>
    <row r="138" spans="1:18" x14ac:dyDescent="0.35">
      <c r="A138" s="40" t="s">
        <v>61</v>
      </c>
      <c r="B138" s="40" t="s">
        <v>1026</v>
      </c>
      <c r="C138" s="40" t="s">
        <v>1026</v>
      </c>
      <c r="D138" s="40" t="s">
        <v>1026</v>
      </c>
      <c r="E138" s="40" t="s">
        <v>1026</v>
      </c>
      <c r="F138" s="40" t="s">
        <v>1026</v>
      </c>
      <c r="G138" s="40" t="s">
        <v>1026</v>
      </c>
      <c r="H138" s="40" t="s">
        <v>1026</v>
      </c>
      <c r="I138" s="40" t="s">
        <v>1026</v>
      </c>
      <c r="J138" s="40" t="s">
        <v>1026</v>
      </c>
      <c r="K138" s="40" t="s">
        <v>1026</v>
      </c>
      <c r="L138" s="40" t="s">
        <v>1026</v>
      </c>
      <c r="M138" s="40" t="s">
        <v>1026</v>
      </c>
      <c r="N138" s="40" t="s">
        <v>1026</v>
      </c>
      <c r="O138" s="40" t="s">
        <v>1026</v>
      </c>
    </row>
    <row r="139" spans="1:18" ht="27" customHeight="1" x14ac:dyDescent="0.35">
      <c r="A139" s="40" t="s">
        <v>62</v>
      </c>
      <c r="B139" s="40">
        <v>1</v>
      </c>
      <c r="C139" s="40">
        <v>1</v>
      </c>
      <c r="D139" s="40">
        <v>1</v>
      </c>
      <c r="E139" s="40">
        <v>1</v>
      </c>
      <c r="F139" s="40">
        <v>1</v>
      </c>
      <c r="G139" s="40">
        <v>1</v>
      </c>
      <c r="H139" s="40">
        <v>1</v>
      </c>
      <c r="I139" s="40">
        <v>1</v>
      </c>
      <c r="J139" s="40">
        <v>1</v>
      </c>
      <c r="K139" s="40">
        <v>1</v>
      </c>
      <c r="L139" s="40">
        <v>1</v>
      </c>
      <c r="M139" s="40">
        <v>1</v>
      </c>
      <c r="N139" s="40">
        <v>1</v>
      </c>
      <c r="O139" s="40">
        <v>1</v>
      </c>
      <c r="P139" s="40">
        <f>COUNTIF(B139:O139,1)</f>
        <v>14</v>
      </c>
      <c r="Q139" s="40">
        <f>COUNTIF(B139:O139,0)</f>
        <v>0</v>
      </c>
      <c r="R139" s="46">
        <v>202</v>
      </c>
    </row>
    <row r="140" spans="1:18" s="38" customFormat="1" ht="27" customHeight="1" x14ac:dyDescent="0.4">
      <c r="A140" s="38" t="s">
        <v>175</v>
      </c>
      <c r="R140" s="44"/>
    </row>
    <row r="141" spans="1:18" ht="52.5" x14ac:dyDescent="0.35">
      <c r="A141" s="40" t="s">
        <v>63</v>
      </c>
      <c r="B141" s="40" t="s">
        <v>1027</v>
      </c>
      <c r="C141" s="40" t="s">
        <v>1027</v>
      </c>
      <c r="D141" s="40" t="s">
        <v>1028</v>
      </c>
      <c r="E141" s="40" t="s">
        <v>1028</v>
      </c>
      <c r="F141" s="40" t="s">
        <v>1028</v>
      </c>
      <c r="G141" s="40" t="s">
        <v>1027</v>
      </c>
      <c r="H141" s="40" t="s">
        <v>1028</v>
      </c>
      <c r="I141" s="40" t="s">
        <v>1027</v>
      </c>
      <c r="J141" s="40" t="s">
        <v>1027</v>
      </c>
      <c r="K141" s="40" t="s">
        <v>1028</v>
      </c>
      <c r="L141" s="40" t="s">
        <v>1027</v>
      </c>
      <c r="M141" s="40" t="s">
        <v>1028</v>
      </c>
      <c r="N141" s="40" t="s">
        <v>1027</v>
      </c>
      <c r="O141" s="40" t="s">
        <v>1028</v>
      </c>
    </row>
    <row r="142" spans="1:18" ht="27" customHeight="1" x14ac:dyDescent="0.35">
      <c r="A142" s="40" t="s">
        <v>64</v>
      </c>
      <c r="B142" s="40" t="s">
        <v>518</v>
      </c>
      <c r="C142" s="40" t="s">
        <v>518</v>
      </c>
      <c r="D142" s="40">
        <v>1</v>
      </c>
      <c r="E142" s="40">
        <v>1</v>
      </c>
      <c r="F142" s="40">
        <v>1</v>
      </c>
      <c r="G142" s="40" t="s">
        <v>518</v>
      </c>
      <c r="H142" s="40">
        <v>1</v>
      </c>
      <c r="I142" s="40" t="s">
        <v>518</v>
      </c>
      <c r="J142" s="40" t="s">
        <v>518</v>
      </c>
      <c r="K142" s="40">
        <v>1</v>
      </c>
      <c r="L142" s="40" t="s">
        <v>518</v>
      </c>
      <c r="M142" s="40">
        <v>1</v>
      </c>
      <c r="N142" s="40" t="s">
        <v>518</v>
      </c>
      <c r="O142" s="40">
        <v>1</v>
      </c>
      <c r="P142" s="40">
        <f>COUNTIF(B142:O142,1)</f>
        <v>7</v>
      </c>
      <c r="Q142" s="40">
        <f>COUNTIF(B142:O142,0)</f>
        <v>0</v>
      </c>
      <c r="R142" s="46">
        <v>201</v>
      </c>
    </row>
    <row r="143" spans="1:18" s="38" customFormat="1" ht="27" customHeight="1" x14ac:dyDescent="0.4">
      <c r="A143" s="78" t="s">
        <v>855</v>
      </c>
      <c r="B143" s="78"/>
      <c r="R143" s="44"/>
    </row>
    <row r="144" spans="1:18" ht="115.5" customHeight="1" x14ac:dyDescent="0.35">
      <c r="A144" s="40" t="s">
        <v>65</v>
      </c>
      <c r="B144" s="40" t="s">
        <v>1029</v>
      </c>
      <c r="C144" s="40" t="s">
        <v>1030</v>
      </c>
      <c r="D144" s="40" t="s">
        <v>1031</v>
      </c>
      <c r="E144" s="40" t="s">
        <v>1032</v>
      </c>
      <c r="F144" s="40" t="s">
        <v>1033</v>
      </c>
      <c r="G144" s="40" t="s">
        <v>1030</v>
      </c>
      <c r="H144" s="40" t="s">
        <v>1032</v>
      </c>
      <c r="I144" s="40" t="s">
        <v>1030</v>
      </c>
      <c r="J144" s="40" t="s">
        <v>1034</v>
      </c>
      <c r="K144" s="40" t="s">
        <v>1035</v>
      </c>
      <c r="L144" s="40" t="s">
        <v>1030</v>
      </c>
      <c r="M144" s="40" t="s">
        <v>1036</v>
      </c>
      <c r="N144" s="40" t="s">
        <v>1030</v>
      </c>
      <c r="O144" s="40" t="s">
        <v>1037</v>
      </c>
    </row>
    <row r="145" spans="1:18" ht="27" customHeight="1" x14ac:dyDescent="0.35">
      <c r="A145" s="40" t="s">
        <v>66</v>
      </c>
      <c r="B145" s="40" t="s">
        <v>518</v>
      </c>
      <c r="C145" s="40" t="s">
        <v>518</v>
      </c>
      <c r="D145" s="40">
        <v>0</v>
      </c>
      <c r="E145" s="40">
        <v>1</v>
      </c>
      <c r="F145" s="40">
        <v>1</v>
      </c>
      <c r="G145" s="40" t="s">
        <v>518</v>
      </c>
      <c r="H145" s="40">
        <v>1</v>
      </c>
      <c r="I145" s="40" t="s">
        <v>518</v>
      </c>
      <c r="J145" s="40" t="s">
        <v>518</v>
      </c>
      <c r="K145" s="40">
        <v>1</v>
      </c>
      <c r="L145" s="40" t="s">
        <v>518</v>
      </c>
      <c r="M145" s="40">
        <v>0.5</v>
      </c>
      <c r="N145" s="40" t="s">
        <v>518</v>
      </c>
      <c r="O145" s="40">
        <v>1</v>
      </c>
      <c r="P145" s="40">
        <f>COUNTIF(B145:O145,1)</f>
        <v>5</v>
      </c>
      <c r="Q145" s="40">
        <f>COUNTIF(B145:O145,0)</f>
        <v>1</v>
      </c>
      <c r="R145" s="46">
        <v>201</v>
      </c>
    </row>
    <row r="146" spans="1:18" s="38" customFormat="1" ht="27" customHeight="1" x14ac:dyDescent="0.4">
      <c r="A146" s="38" t="s">
        <v>173</v>
      </c>
      <c r="R146" s="44"/>
    </row>
    <row r="147" spans="1:18" ht="97.5" customHeight="1" x14ac:dyDescent="0.35">
      <c r="A147" s="40" t="s">
        <v>67</v>
      </c>
      <c r="B147" s="40" t="s">
        <v>1027</v>
      </c>
      <c r="C147" s="40" t="s">
        <v>1027</v>
      </c>
      <c r="D147" s="40" t="s">
        <v>1038</v>
      </c>
      <c r="E147" s="40" t="s">
        <v>1039</v>
      </c>
      <c r="F147" s="40" t="s">
        <v>1040</v>
      </c>
      <c r="G147" s="40" t="s">
        <v>1027</v>
      </c>
      <c r="H147" s="40" t="s">
        <v>1039</v>
      </c>
      <c r="I147" s="40" t="s">
        <v>1027</v>
      </c>
      <c r="J147" s="40" t="s">
        <v>1027</v>
      </c>
      <c r="K147" s="40" t="s">
        <v>1041</v>
      </c>
      <c r="L147" s="40" t="s">
        <v>1027</v>
      </c>
      <c r="M147" s="40" t="s">
        <v>1038</v>
      </c>
      <c r="N147" s="40" t="s">
        <v>1027</v>
      </c>
      <c r="O147" s="40" t="s">
        <v>1042</v>
      </c>
    </row>
    <row r="148" spans="1:18" ht="27" customHeight="1" x14ac:dyDescent="0.35">
      <c r="A148" s="40" t="s">
        <v>68</v>
      </c>
      <c r="B148" s="40" t="s">
        <v>518</v>
      </c>
      <c r="C148" s="40" t="s">
        <v>518</v>
      </c>
      <c r="D148" s="40">
        <v>0</v>
      </c>
      <c r="E148" s="40">
        <v>1</v>
      </c>
      <c r="F148" s="40">
        <v>1</v>
      </c>
      <c r="G148" s="40" t="s">
        <v>518</v>
      </c>
      <c r="H148" s="40">
        <v>1</v>
      </c>
      <c r="I148" s="40" t="s">
        <v>518</v>
      </c>
      <c r="J148" s="40" t="s">
        <v>518</v>
      </c>
      <c r="K148" s="40">
        <v>1</v>
      </c>
      <c r="L148" s="40" t="s">
        <v>518</v>
      </c>
      <c r="M148" s="40">
        <v>0</v>
      </c>
      <c r="N148" s="40" t="s">
        <v>518</v>
      </c>
      <c r="O148" s="40">
        <v>1</v>
      </c>
      <c r="P148" s="40">
        <f>COUNTIF(B148:O148,1)</f>
        <v>5</v>
      </c>
      <c r="Q148" s="40">
        <f>COUNTIF(B148:O148,0)</f>
        <v>2</v>
      </c>
      <c r="R148" s="46">
        <v>202</v>
      </c>
    </row>
    <row r="149" spans="1:18" s="38" customFormat="1" ht="27" customHeight="1" x14ac:dyDescent="0.4">
      <c r="A149" s="78" t="s">
        <v>859</v>
      </c>
      <c r="B149" s="78"/>
      <c r="R149" s="44"/>
    </row>
    <row r="150" spans="1:18" x14ac:dyDescent="0.35">
      <c r="A150" s="40" t="s">
        <v>69</v>
      </c>
      <c r="B150" s="40" t="s">
        <v>1043</v>
      </c>
      <c r="C150" s="40" t="s">
        <v>1043</v>
      </c>
      <c r="D150" s="40" t="s">
        <v>1043</v>
      </c>
      <c r="E150" s="40" t="s">
        <v>1043</v>
      </c>
      <c r="F150" s="40" t="s">
        <v>1043</v>
      </c>
      <c r="G150" s="40" t="s">
        <v>1043</v>
      </c>
      <c r="H150" s="40" t="s">
        <v>1043</v>
      </c>
      <c r="I150" s="40" t="s">
        <v>1043</v>
      </c>
      <c r="J150" s="40" t="s">
        <v>1043</v>
      </c>
      <c r="K150" s="40" t="s">
        <v>1043</v>
      </c>
      <c r="L150" s="40" t="s">
        <v>1043</v>
      </c>
      <c r="M150" s="40" t="s">
        <v>1043</v>
      </c>
      <c r="N150" s="40" t="s">
        <v>1043</v>
      </c>
      <c r="O150" s="40" t="s">
        <v>1043</v>
      </c>
    </row>
    <row r="151" spans="1:18" ht="27" customHeight="1" x14ac:dyDescent="0.35">
      <c r="A151" s="40" t="s">
        <v>70</v>
      </c>
      <c r="B151" s="40" t="s">
        <v>518</v>
      </c>
      <c r="C151" s="40" t="s">
        <v>518</v>
      </c>
      <c r="D151" s="40" t="s">
        <v>518</v>
      </c>
      <c r="E151" s="40" t="s">
        <v>518</v>
      </c>
      <c r="F151" s="40" t="s">
        <v>518</v>
      </c>
      <c r="G151" s="40" t="s">
        <v>518</v>
      </c>
      <c r="H151" s="40" t="s">
        <v>518</v>
      </c>
      <c r="I151" s="40" t="s">
        <v>518</v>
      </c>
      <c r="J151" s="40" t="s">
        <v>518</v>
      </c>
      <c r="K151" s="40" t="s">
        <v>518</v>
      </c>
      <c r="L151" s="40" t="s">
        <v>518</v>
      </c>
      <c r="M151" s="40" t="s">
        <v>518</v>
      </c>
      <c r="N151" s="40" t="s">
        <v>518</v>
      </c>
      <c r="P151" s="40">
        <f>COUNTIF(B151:O151,1)</f>
        <v>0</v>
      </c>
      <c r="Q151" s="40">
        <f>COUNTIF(B151:O151,0)</f>
        <v>0</v>
      </c>
      <c r="R151" s="46">
        <v>202</v>
      </c>
    </row>
    <row r="152" spans="1:18" s="38" customFormat="1" ht="27" customHeight="1" x14ac:dyDescent="0.4">
      <c r="A152" s="38" t="s">
        <v>860</v>
      </c>
      <c r="R152" s="44"/>
    </row>
    <row r="153" spans="1:18" s="8" customFormat="1" ht="19.5" customHeight="1" x14ac:dyDescent="0.35">
      <c r="A153" s="8" t="s">
        <v>209</v>
      </c>
      <c r="B153" s="8">
        <v>19887</v>
      </c>
      <c r="C153" s="8">
        <v>19886</v>
      </c>
      <c r="D153" s="8">
        <v>19887</v>
      </c>
      <c r="E153" s="8">
        <v>19886</v>
      </c>
      <c r="F153" s="8">
        <v>19887</v>
      </c>
      <c r="G153" s="8">
        <v>19886</v>
      </c>
      <c r="H153" s="8">
        <v>19886</v>
      </c>
      <c r="I153" s="8">
        <v>19886</v>
      </c>
      <c r="K153" s="8">
        <v>19886</v>
      </c>
      <c r="L153" s="8">
        <v>19886</v>
      </c>
      <c r="M153" s="8">
        <v>19886</v>
      </c>
      <c r="O153" s="8">
        <v>19886</v>
      </c>
      <c r="R153" s="45"/>
    </row>
    <row r="154" spans="1:18" s="8" customFormat="1" ht="16.5" customHeight="1" x14ac:dyDescent="0.35">
      <c r="A154" s="8" t="s">
        <v>211</v>
      </c>
      <c r="B154" s="8">
        <v>65</v>
      </c>
      <c r="C154" s="8">
        <v>237</v>
      </c>
      <c r="D154" s="8">
        <v>55</v>
      </c>
      <c r="E154" s="8">
        <v>334</v>
      </c>
      <c r="F154" s="8">
        <v>52</v>
      </c>
      <c r="G154" s="8">
        <v>57</v>
      </c>
      <c r="H154" s="8">
        <v>150</v>
      </c>
      <c r="I154" s="8">
        <v>405</v>
      </c>
      <c r="K154" s="8">
        <v>56</v>
      </c>
      <c r="L154" s="8">
        <v>174</v>
      </c>
      <c r="M154" s="8">
        <v>57</v>
      </c>
      <c r="O154" s="8">
        <v>55</v>
      </c>
      <c r="R154" s="45"/>
    </row>
    <row r="155" spans="1:18" ht="35" x14ac:dyDescent="0.35">
      <c r="A155" s="40" t="s">
        <v>71</v>
      </c>
      <c r="B155" s="40" t="s">
        <v>1044</v>
      </c>
      <c r="C155" s="40" t="s">
        <v>1045</v>
      </c>
      <c r="D155" s="40" t="s">
        <v>1046</v>
      </c>
      <c r="E155" s="40" t="s">
        <v>1047</v>
      </c>
      <c r="F155" s="40" t="s">
        <v>1048</v>
      </c>
      <c r="G155" s="40" t="s">
        <v>1049</v>
      </c>
      <c r="H155" s="40" t="s">
        <v>1050</v>
      </c>
      <c r="I155" s="40" t="s">
        <v>1051</v>
      </c>
      <c r="J155" s="40" t="s">
        <v>1052</v>
      </c>
      <c r="K155" s="40" t="s">
        <v>1053</v>
      </c>
      <c r="L155" s="40" t="s">
        <v>1054</v>
      </c>
      <c r="M155" s="40" t="s">
        <v>1055</v>
      </c>
      <c r="N155" s="40" t="s">
        <v>1056</v>
      </c>
      <c r="O155" s="40" t="s">
        <v>1057</v>
      </c>
    </row>
    <row r="156" spans="1:18" ht="27" customHeight="1" x14ac:dyDescent="0.35">
      <c r="A156" s="40" t="s">
        <v>72</v>
      </c>
      <c r="B156" s="58">
        <f t="shared" ref="B156:O156" si="3">IFERROR((B153-B154)/B153,NA())</f>
        <v>0.9967315331623674</v>
      </c>
      <c r="C156" s="58">
        <f t="shared" si="3"/>
        <v>0.98808206778638241</v>
      </c>
      <c r="D156" s="58">
        <f t="shared" si="3"/>
        <v>0.99723437421431083</v>
      </c>
      <c r="E156" s="58">
        <f t="shared" si="3"/>
        <v>0.98320426430654728</v>
      </c>
      <c r="F156" s="58">
        <f t="shared" si="3"/>
        <v>0.99738522652989392</v>
      </c>
      <c r="G156" s="58">
        <f t="shared" si="3"/>
        <v>0.99713366187267427</v>
      </c>
      <c r="H156" s="58">
        <f t="shared" si="3"/>
        <v>0.99245700492809008</v>
      </c>
      <c r="I156" s="58">
        <f t="shared" si="3"/>
        <v>0.97963391330584326</v>
      </c>
      <c r="J156" s="58" t="e">
        <f t="shared" si="3"/>
        <v>#N/A</v>
      </c>
      <c r="K156" s="58">
        <f t="shared" si="3"/>
        <v>0.99718394850648695</v>
      </c>
      <c r="L156" s="58">
        <f t="shared" si="3"/>
        <v>0.99125012571658455</v>
      </c>
      <c r="M156" s="58">
        <f t="shared" si="3"/>
        <v>0.99713366187267427</v>
      </c>
      <c r="N156" s="58" t="e">
        <f t="shared" si="3"/>
        <v>#N/A</v>
      </c>
      <c r="O156" s="58">
        <f t="shared" si="3"/>
        <v>0.99723423514029974</v>
      </c>
      <c r="P156" s="40">
        <f>COUNTIF(B156:O156,1)</f>
        <v>0</v>
      </c>
      <c r="Q156" s="40">
        <f>COUNTIF(B156:O156,0)</f>
        <v>0</v>
      </c>
      <c r="R156" s="46">
        <v>201</v>
      </c>
    </row>
    <row r="157" spans="1:18" s="38" customFormat="1" ht="27" customHeight="1" x14ac:dyDescent="0.4">
      <c r="A157" s="38" t="s">
        <v>174</v>
      </c>
      <c r="R157" s="44"/>
    </row>
    <row r="158" spans="1:18" ht="52.5" x14ac:dyDescent="0.35">
      <c r="A158" s="40" t="s">
        <v>73</v>
      </c>
      <c r="B158" s="40" t="s">
        <v>1058</v>
      </c>
      <c r="C158" s="40" t="s">
        <v>1059</v>
      </c>
      <c r="D158" s="40" t="s">
        <v>1060</v>
      </c>
      <c r="E158" s="40" t="s">
        <v>1061</v>
      </c>
      <c r="F158" s="40" t="s">
        <v>1060</v>
      </c>
      <c r="G158" s="40" t="s">
        <v>1062</v>
      </c>
      <c r="H158" s="40" t="s">
        <v>1063</v>
      </c>
      <c r="I158" s="40" t="s">
        <v>1059</v>
      </c>
      <c r="J158" s="40" t="s">
        <v>1064</v>
      </c>
      <c r="K158" s="40" t="s">
        <v>1060</v>
      </c>
      <c r="L158" s="40" t="s">
        <v>1065</v>
      </c>
      <c r="M158" s="40" t="s">
        <v>1060</v>
      </c>
      <c r="N158" s="40" t="s">
        <v>1065</v>
      </c>
      <c r="O158" s="40" t="s">
        <v>1060</v>
      </c>
    </row>
    <row r="159" spans="1:18" ht="27" customHeight="1" x14ac:dyDescent="0.35">
      <c r="A159" s="40" t="s">
        <v>74</v>
      </c>
      <c r="B159" s="58">
        <f>IFERROR(_xlfn.AGGREGATE(9,6,B27,B27,B39,B69,B72,B93,B98,B106,B118,B130,B133,B139,B142,B145,B148,B162)/COUNT(B27,B27,B39,B69,B72,B93,B98,B106,B118,B130,B133,B139,B142,B145,B148,B162),"Incomplete Scoring")</f>
        <v>0.94047619047619035</v>
      </c>
      <c r="C159" s="58">
        <f>IFERROR(_xlfn.AGGREGATE(9,6,C27,C27,C39,C69,C72,C93,C98,C106,C118,C130,C133,C139,C142,C145,C148,C162)/COUNT(C27,C27,C39,C69,C72,C93,C98,C106,C118,C130,C133,C139,C142,C145,C148,C162),"Incomplete Scoring")</f>
        <v>0.77225378787878796</v>
      </c>
      <c r="D159" s="58">
        <f>IFERROR(_xlfn.AGGREGATE(9,6,D27,D27,D39,D69,D72,D93,D98,D106,D118,D130,D133,D139,D142,D145,D148,D162)/COUNT(D27,D27,D39,D69,D72,D93,D98,D106,D118,D130,D133,D139,D142,D145,D148,D162),"Incomplete Scoring")</f>
        <v>0.74682539682539684</v>
      </c>
      <c r="E159" s="58">
        <f>IFERROR(_xlfn.AGGREGATE(9,6,E27,E27,E39,E69,E72,E93,E98,E106,E118,E130,E133,E139,E142,E145,E148,E162)/COUNT(E27,E27,E39,E69,E72,E93,E98,E106,E118,E130,E133,E139,E142,E145,E148,E162),"Incomplete Scoring")</f>
        <v>0.88524011299435024</v>
      </c>
      <c r="F159" s="58">
        <f t="shared" ref="F159:O159" si="4">IFERROR(_xlfn.AGGREGATE(9,6,F27,F27,F39,F69,F72,F93,F98,F106,F118,F130,F133,F139,F142,F145,F148,F162)/COUNT(F27,F27,F39,F69,F72,F93,F98,F106,F118,F130,F133,F139,F142,F145,F148,F162),"Incomplete Scoring")</f>
        <v>0.92321428571428565</v>
      </c>
      <c r="G159" s="58">
        <f t="shared" si="4"/>
        <v>0.79112787356321845</v>
      </c>
      <c r="H159" s="58">
        <f t="shared" si="4"/>
        <v>0.89513457556935816</v>
      </c>
      <c r="I159" s="58">
        <f t="shared" si="4"/>
        <v>0.7700892857142857</v>
      </c>
      <c r="J159" s="58">
        <f t="shared" si="4"/>
        <v>0.85</v>
      </c>
      <c r="K159" s="58">
        <f t="shared" si="4"/>
        <v>0.84359307359307356</v>
      </c>
      <c r="L159" s="58">
        <f t="shared" si="4"/>
        <v>0.76909722222222232</v>
      </c>
      <c r="M159" s="58">
        <f t="shared" si="4"/>
        <v>0.77126984126984133</v>
      </c>
      <c r="N159" s="58">
        <f t="shared" si="4"/>
        <v>0.85393772893772901</v>
      </c>
      <c r="O159" s="58">
        <f t="shared" si="4"/>
        <v>0.88419913419913421</v>
      </c>
      <c r="P159" s="40">
        <f>COUNTIF(B159:O159,1)</f>
        <v>0</v>
      </c>
      <c r="Q159" s="40">
        <f>COUNTIF(B159:O159,0)</f>
        <v>0</v>
      </c>
      <c r="R159" s="46">
        <v>201</v>
      </c>
    </row>
    <row r="160" spans="1:18" s="38" customFormat="1" ht="27" customHeight="1" x14ac:dyDescent="0.4">
      <c r="A160" s="38" t="s">
        <v>144</v>
      </c>
      <c r="R160" s="44"/>
    </row>
    <row r="161" spans="1:18" ht="87.5" x14ac:dyDescent="0.35">
      <c r="A161" s="40" t="s">
        <v>167</v>
      </c>
      <c r="B161" s="40" t="s">
        <v>1066</v>
      </c>
      <c r="C161" s="40" t="s">
        <v>1067</v>
      </c>
      <c r="D161" s="40" t="s">
        <v>1068</v>
      </c>
      <c r="E161" s="40" t="s">
        <v>1069</v>
      </c>
      <c r="F161" s="40" t="s">
        <v>1068</v>
      </c>
      <c r="G161" s="40" t="s">
        <v>1070</v>
      </c>
      <c r="H161" s="40" t="s">
        <v>1068</v>
      </c>
      <c r="I161" s="40" t="s">
        <v>1071</v>
      </c>
      <c r="J161" s="40" t="s">
        <v>1072</v>
      </c>
      <c r="K161" s="40" t="s">
        <v>1068</v>
      </c>
      <c r="L161" s="40" t="s">
        <v>1073</v>
      </c>
      <c r="M161" s="40" t="s">
        <v>1068</v>
      </c>
      <c r="N161" s="40" t="s">
        <v>1066</v>
      </c>
      <c r="O161" s="40" t="s">
        <v>1068</v>
      </c>
    </row>
    <row r="162" spans="1:18" ht="27" customHeight="1" x14ac:dyDescent="0.35">
      <c r="A162" s="40" t="s">
        <v>168</v>
      </c>
      <c r="B162" s="40">
        <v>1</v>
      </c>
      <c r="C162" s="40">
        <v>0.5</v>
      </c>
      <c r="D162" s="40">
        <v>0.75</v>
      </c>
      <c r="E162" s="40">
        <v>0.5</v>
      </c>
      <c r="F162" s="40">
        <v>0.75</v>
      </c>
      <c r="G162" s="40">
        <v>0.75</v>
      </c>
      <c r="H162" s="40">
        <v>0.75</v>
      </c>
      <c r="I162" s="40">
        <v>0.75</v>
      </c>
      <c r="J162" s="40">
        <v>1</v>
      </c>
      <c r="K162" s="40">
        <v>0.75</v>
      </c>
      <c r="L162" s="40">
        <v>0.5</v>
      </c>
      <c r="M162" s="40">
        <v>0.75</v>
      </c>
      <c r="N162" s="40">
        <v>1</v>
      </c>
      <c r="O162" s="40">
        <v>0.75</v>
      </c>
      <c r="P162" s="40">
        <f>COUNTIF(B162:O162,1)</f>
        <v>3</v>
      </c>
      <c r="Q162" s="40">
        <f>COUNTIF(B162:O162,0)</f>
        <v>0</v>
      </c>
      <c r="R162" s="46">
        <v>212</v>
      </c>
    </row>
    <row r="163" spans="1:18" s="9" customFormat="1" ht="57" customHeight="1" x14ac:dyDescent="0.35">
      <c r="R163" s="47"/>
    </row>
    <row r="164" spans="1:18" ht="20.25" customHeight="1" x14ac:dyDescent="0.35">
      <c r="A164" s="10"/>
    </row>
    <row r="165" spans="1:18" s="14" customFormat="1" ht="40" x14ac:dyDescent="0.35">
      <c r="A165" s="53" t="s">
        <v>603</v>
      </c>
      <c r="B165" s="15">
        <f>IFERROR(AVERAGEIFS(B3:B162,$A$3:$A162,"*Score*",B3:B162,"&gt;=0")*100,"Scoring Incomplete")</f>
        <v>93.461038739847879</v>
      </c>
      <c r="C165" s="15">
        <f>IFERROR(AVERAGEIFS(C3:C162,$A$3:$A162,"*Score*",C3:C162,"&gt;=0")*100,"Scoring Incomplete")</f>
        <v>82.898066594408206</v>
      </c>
      <c r="D165" s="15">
        <f>IFERROR(AVERAGEIFS(D3:D162,$A$3:$A162,"*Score*",D3:D162,"&gt;=0")*100,"Scoring Incomplete")</f>
        <v>72.073446453946275</v>
      </c>
      <c r="E165" s="15">
        <f>IFERROR(AVERAGEIFS(E3:E162,$A$3:$A162,"*Score*",E3:E162,"&gt;=0")*100,"Scoring Incomplete")</f>
        <v>80.269572422822634</v>
      </c>
      <c r="F165" s="15">
        <f>IFERROR(AVERAGEIFS(F3:F162,$A$3:$A162,"*Score*",F3:F162,"&gt;=0")*100,"Scoring Incomplete")</f>
        <v>84.467099405760194</v>
      </c>
      <c r="G165" s="15">
        <f>IFERROR(AVERAGEIFS(G3:G162,$A$3:$A162,"*Score*",G3:G162,"&gt;=0")*100,"Scoring Incomplete")</f>
        <v>82.130612556857855</v>
      </c>
      <c r="H165" s="15">
        <f>IFERROR(AVERAGEIFS(H3:H162,$A$3:$A162,"*Score*",H3:H162,"&gt;=0")*100,"Scoring Incomplete")</f>
        <v>79.164192448271336</v>
      </c>
      <c r="I165" s="15">
        <f>IFERROR(AVERAGEIFS(I3:I162,$A$3:$A162,"*Score*",I3:I162,"&gt;=0")*100,"Scoring Incomplete")</f>
        <v>78.759983719974414</v>
      </c>
      <c r="J165" s="15">
        <f>IFERROR(AVERAGEIFS(J3:J162,$A$3:$A162,"*Score*",J3:J162,"&gt;=0")*100,"Scoring Incomplete")</f>
        <v>86.964285714285722</v>
      </c>
      <c r="K165" s="15">
        <f>IFERROR(AVERAGEIFS(K3:K162,$A$3:$A162,"*Score*",K3:K162,"&gt;=0")*100,"Scoring Incomplete")</f>
        <v>78.457425349987957</v>
      </c>
      <c r="L165" s="15">
        <f>IFERROR(AVERAGEIFS(L3:L162,$A$3:$A162,"*Score*",L3:L162,"&gt;=0")*100,"Scoring Incomplete")</f>
        <v>88.675851660017656</v>
      </c>
      <c r="M165" s="15">
        <f>IFERROR(AVERAGEIFS(M3:M162,$A$3:$A162,"*Score*",M3:M162,"&gt;=0")*100,"Scoring Incomplete")</f>
        <v>78.933679771147453</v>
      </c>
      <c r="N165" s="15">
        <f>IFERROR(AVERAGEIFS(N3:N162,$A$3:$A162,"*Score*",N3:N162,"&gt;=0")*100,"Scoring Incomplete")</f>
        <v>82.003968253968267</v>
      </c>
      <c r="O165" s="15">
        <f>IFERROR(AVERAGEIFS(O3:O162,$A$3:$A162,"*Score*",O3:O162,"&gt;=0")*100,"Scoring Incomplete")</f>
        <v>85.718883477430737</v>
      </c>
      <c r="R165" s="48"/>
    </row>
    <row r="166" spans="1:18" s="49" customFormat="1" ht="20.5" thickBot="1" x14ac:dyDescent="0.4">
      <c r="A166" s="46"/>
      <c r="R166" s="48"/>
    </row>
    <row r="167" spans="1:18" s="16" customFormat="1" ht="54.75" customHeight="1" thickBot="1" x14ac:dyDescent="0.4">
      <c r="A167" s="62" t="s">
        <v>604</v>
      </c>
      <c r="B167" s="63">
        <f>AVERAGE(B165:O165)</f>
        <v>82.427007612051895</v>
      </c>
      <c r="R167" s="50"/>
    </row>
    <row r="168" spans="1:18" s="16" customFormat="1" ht="54.75" customHeight="1" x14ac:dyDescent="0.35">
      <c r="A168" s="64"/>
      <c r="B168" s="65"/>
      <c r="R168" s="50"/>
    </row>
    <row r="169" spans="1:18" s="14" customFormat="1" ht="41.25" customHeight="1" x14ac:dyDescent="0.35">
      <c r="A169" s="35" t="s">
        <v>605</v>
      </c>
      <c r="B169" s="15">
        <f>IFERROR(AVERAGEIFS(B$3:B$162,$A$3:$A$162,"*Score*",B$3:B$162,"&gt;=0",$R$3:$R$162,"&gt;200",$R$3:$R$162,"&lt;203")*100,"Scoring Incomplete")</f>
        <v>91.186617431968884</v>
      </c>
      <c r="C169" s="15">
        <f t="shared" ref="C169:O169" si="5">IFERROR(AVERAGEIFS(C$3:C$162,$A$3:$A$162,"*Score*",C$3:C$162,"&gt;=0",$R$3:$R$162,"&gt;200",$R$3:$R$162,"&lt;203")*100,"Scoring Incomplete")</f>
        <v>84.901657870480989</v>
      </c>
      <c r="D169" s="15">
        <f t="shared" si="5"/>
        <v>72.949780457113562</v>
      </c>
      <c r="E169" s="15">
        <f t="shared" si="5"/>
        <v>86.65572619339315</v>
      </c>
      <c r="F169" s="15">
        <f t="shared" si="5"/>
        <v>87.572360761378704</v>
      </c>
      <c r="G169" s="15">
        <f t="shared" si="5"/>
        <v>82.746939209541353</v>
      </c>
      <c r="H169" s="15">
        <f t="shared" si="5"/>
        <v>82.646704496436385</v>
      </c>
      <c r="I169" s="15">
        <f t="shared" si="5"/>
        <v>82.253310948298164</v>
      </c>
      <c r="J169" s="15">
        <f t="shared" si="5"/>
        <v>82.61904761904762</v>
      </c>
      <c r="K169" s="15">
        <f t="shared" si="5"/>
        <v>80.535826392576539</v>
      </c>
      <c r="L169" s="15">
        <f t="shared" si="5"/>
        <v>86.910930498284642</v>
      </c>
      <c r="M169" s="15">
        <f t="shared" si="5"/>
        <v>77.259427393038976</v>
      </c>
      <c r="N169" s="15">
        <f t="shared" si="5"/>
        <v>80.005411255411261</v>
      </c>
      <c r="O169" s="15">
        <f t="shared" si="5"/>
        <v>86.132386085870934</v>
      </c>
    </row>
    <row r="170" spans="1:18" s="14" customFormat="1" ht="18.75" customHeight="1" thickBot="1" x14ac:dyDescent="0.4">
      <c r="A170" s="35"/>
      <c r="B170" s="15"/>
      <c r="C170" s="15"/>
      <c r="D170" s="15"/>
      <c r="E170" s="15"/>
      <c r="F170" s="15"/>
      <c r="G170" s="48"/>
    </row>
    <row r="171" spans="1:18" s="16" customFormat="1" ht="57.75" customHeight="1" thickBot="1" x14ac:dyDescent="0.4">
      <c r="A171" s="36" t="s">
        <v>606</v>
      </c>
      <c r="B171" s="20">
        <f>IFERROR(AVERAGE(B169:O169),"No Scores")</f>
        <v>83.169723329488647</v>
      </c>
      <c r="G171" s="50"/>
    </row>
    <row r="172" spans="1:18" ht="60" customHeight="1" x14ac:dyDescent="0.4">
      <c r="A172" s="41"/>
      <c r="G172" s="45"/>
      <c r="R172" s="40"/>
    </row>
    <row r="173" spans="1:18" s="14" customFormat="1" ht="41.25" customHeight="1" thickBot="1" x14ac:dyDescent="0.4">
      <c r="A173" s="35" t="s">
        <v>503</v>
      </c>
      <c r="B173" s="15">
        <f t="array" ref="B173">IFERROR(SUM(SUMIFS(B$3:B$162,$A$3:$A$162,"*Score*",B$3:B$162,"&gt;=0",$R$3:$R$162,{202,212}))/SUM(COUNTIFS($A$3:$A$162,"*Score*",B$3:B$162,"&gt;=0",$R$3:$R$162,{202,212}))*100,"Scoring Incomplete")</f>
        <v>87.5</v>
      </c>
      <c r="C173" s="15">
        <f t="array" ref="C173">IFERROR(SUM(SUMIFS(C$3:C$162,$A$3:$A$162,"*Score*",C$3:C$162,"&gt;=0",$R$3:$R$162,{202,212}))/SUM(COUNTIFS($A$3:$A$162,"*Score*",C$3:C$162,"&gt;=0",$R$3:$R$162,{202,212}))*100,"Scoring Incomplete")</f>
        <v>66.363636363636374</v>
      </c>
      <c r="D173" s="15">
        <f t="array" ref="D173">IFERROR(SUM(SUMIFS(D$3:D$162,$A$3:$A$162,"*Score*",D$3:D$162,"&gt;=0",$R$3:$R$162,{202,212}))/SUM(COUNTIFS($A$3:$A$162,"*Score*",D$3:D$162,"&gt;=0",$R$3:$R$162,{202,212}))*100,"Scoring Incomplete")</f>
        <v>58.854166666666664</v>
      </c>
      <c r="E173" s="15">
        <f t="array" ref="E173">IFERROR(SUM(SUMIFS(E$3:E$162,$A$3:$A$162,"*Score*",E$3:E$162,"&gt;=0",$R$3:$R$162,{202,212}))/SUM(COUNTIFS($A$3:$A$162,"*Score*",E$3:E$162,"&gt;=0",$R$3:$R$162,{202,212}))*100,"Scoring Incomplete")</f>
        <v>63.850635593220339</v>
      </c>
      <c r="F173" s="15">
        <f t="array" ref="F173">IFERROR(SUM(SUMIFS(F$3:F$162,$A$3:$A$162,"*Score*",F$3:F$162,"&gt;=0",$R$3:$R$162,{202,212}))/SUM(COUNTIFS($A$3:$A$162,"*Score*",F$3:F$162,"&gt;=0",$R$3:$R$162,{202,212}))*100,"Scoring Incomplete")</f>
        <v>75.416666666666671</v>
      </c>
      <c r="G173" s="15">
        <f t="array" ref="G173">IFERROR(SUM(SUMIFS(G$3:G$162,$A$3:$A$162,"*Score*",G$3:G$162,"&gt;=0",$R$3:$R$162,{202,212}))/SUM(COUNTIFS($A$3:$A$162,"*Score*",G$3:G$162,"&gt;=0",$R$3:$R$162,{202,212}))*100,"Scoring Incomplete")</f>
        <v>71.206896551724142</v>
      </c>
      <c r="H173" s="15">
        <f t="array" ref="H173">IFERROR(SUM(SUMIFS(H$3:H$162,$A$3:$A$162,"*Score*",H$3:H$162,"&gt;=0",$R$3:$R$162,{202,212}))/SUM(COUNTIFS($A$3:$A$162,"*Score*",H$3:H$162,"&gt;=0",$R$3:$R$162,{202,212}))*100,"Scoring Incomplete")</f>
        <v>69.275362318840578</v>
      </c>
      <c r="I173" s="15">
        <f t="array" ref="I173">IFERROR(SUM(SUMIFS(I$3:I$162,$A$3:$A$162,"*Score*",I$3:I$162,"&gt;=0",$R$3:$R$162,{202,212}))/SUM(COUNTIFS($A$3:$A$162,"*Score*",I$3:I$162,"&gt;=0",$R$3:$R$162,{202,212}))*100,"Scoring Incomplete")</f>
        <v>64.523809523809533</v>
      </c>
      <c r="J173" s="15">
        <f t="array" ref="J173">IFERROR(SUM(SUMIFS(J$3:J$162,$A$3:$A$162,"*Score*",J$3:J$162,"&gt;=0",$R$3:$R$162,{202,212}))/SUM(COUNTIFS($A$3:$A$162,"*Score*",J$3:J$162,"&gt;=0",$R$3:$R$162,{202,212}))*100,"Scoring Incomplete")</f>
        <v>89.285714285714292</v>
      </c>
      <c r="K173" s="15">
        <f t="array" ref="K173">IFERROR(SUM(SUMIFS(K$3:K$162,$A$3:$A$162,"*Score*",K$3:K$162,"&gt;=0",$R$3:$R$162,{202,212}))/SUM(COUNTIFS($A$3:$A$162,"*Score*",K$3:K$162,"&gt;=0",$R$3:$R$162,{202,212}))*100,"Scoring Incomplete")</f>
        <v>63.23863636363636</v>
      </c>
      <c r="L173" s="15">
        <f t="array" ref="L173">IFERROR(SUM(SUMIFS(L$3:L$162,$A$3:$A$162,"*Score*",L$3:L$162,"&gt;=0",$R$3:$R$162,{202,212}))/SUM(COUNTIFS($A$3:$A$162,"*Score*",L$3:L$162,"&gt;=0",$R$3:$R$162,{202,212}))*100,"Scoring Incomplete")</f>
        <v>77.976190476190482</v>
      </c>
      <c r="M173" s="15">
        <f t="array" ref="M173">IFERROR(SUM(SUMIFS(M$3:M$162,$A$3:$A$162,"*Score*",M$3:M$162,"&gt;=0",$R$3:$R$162,{202,212}))/SUM(COUNTIFS($A$3:$A$162,"*Score*",M$3:M$162,"&gt;=0",$R$3:$R$162,{202,212}))*100,"Scoring Incomplete")</f>
        <v>65.222222222222229</v>
      </c>
      <c r="N173" s="15">
        <f t="array" ref="N173">IFERROR(SUM(SUMIFS(N$3:N$162,$A$3:$A$162,"*Score*",N$3:N$162,"&gt;=0",$R$3:$R$162,{202,212}))/SUM(COUNTIFS($A$3:$A$162,"*Score*",N$3:N$162,"&gt;=0",$R$3:$R$162,{202,212}))*100,"Scoring Incomplete")</f>
        <v>71.15384615384616</v>
      </c>
      <c r="O173" s="15">
        <f t="array" ref="O173">IFERROR(SUM(SUMIFS(O$3:O$162,$A$3:$A$162,"*Score*",O$3:O$162,"&gt;=0",$R$3:$R$162,{202,212}))/SUM(COUNTIFS($A$3:$A$162,"*Score*",O$3:O$162,"&gt;=0",$R$3:$R$162,{202,212}))*100,"Scoring Incomplete")</f>
        <v>69.848484848484844</v>
      </c>
    </row>
    <row r="174" spans="1:18" s="16" customFormat="1" ht="57.75" customHeight="1" thickBot="1" x14ac:dyDescent="0.4">
      <c r="A174" s="36" t="s">
        <v>505</v>
      </c>
      <c r="B174" s="20">
        <f>IFERROR(AVERAGE(B173:O173),"No Scores")</f>
        <v>70.979733431047052</v>
      </c>
      <c r="G174" s="50"/>
    </row>
    <row r="175" spans="1:18" s="14" customFormat="1" ht="38.25" customHeight="1" x14ac:dyDescent="0.35">
      <c r="A175" s="35"/>
      <c r="B175" s="15"/>
      <c r="C175" s="15"/>
      <c r="D175" s="15"/>
      <c r="E175" s="15"/>
      <c r="F175" s="15"/>
      <c r="G175" s="48"/>
    </row>
    <row r="176" spans="1:18" s="14" customFormat="1" ht="41.25" customHeight="1" thickBot="1" x14ac:dyDescent="0.4">
      <c r="A176" s="35" t="s">
        <v>504</v>
      </c>
      <c r="B176" s="15">
        <f t="array" ref="B176">IFERROR(SUM(SUMIFS(B$3:B$162,$A$3:$A$162,"*Score*",B$3:B$162,"&gt;=0",$R$3:$R$162,{201,211}))/SUM(COUNTIFS($A$3:$A$162,"*Score*",B$3:B$162,"&gt;=0",$R$3:$R$162,{201,211}))*100,"Scoring Incomplete")</f>
        <v>98.268262558455277</v>
      </c>
      <c r="C176" s="15">
        <f t="array" ref="C176">IFERROR(SUM(SUMIFS(C$3:C$162,$A$3:$A$162,"*Score*",C$3:C$162,"&gt;=0",$R$3:$R$162,{201,211}))/SUM(COUNTIFS($A$3:$A$162,"*Score*",C$3:C$162,"&gt;=0",$R$3:$R$162,{201,211}))*100,"Scoring Incomplete")</f>
        <v>97.330224097907319</v>
      </c>
      <c r="D176" s="15">
        <f t="array" ref="D176">IFERROR(SUM(SUMIFS(D$3:D$162,$A$3:$A$162,"*Score*",D$3:D$162,"&gt;=0",$R$3:$R$162,{201,211}))/SUM(COUNTIFS($A$3:$A$162,"*Score*",D$3:D$162,"&gt;=0",$R$3:$R$162,{201,211}))*100,"Scoring Incomplete")</f>
        <v>84.3672318776526</v>
      </c>
      <c r="E176" s="15">
        <f t="array" ref="E176">IFERROR(SUM(SUMIFS(E$3:E$162,$A$3:$A$162,"*Score*",E$3:E$162,"&gt;=0",$R$3:$R$162,{201,211}))/SUM(COUNTIFS($A$3:$A$162,"*Score*",E$3:E$162,"&gt;=0",$R$3:$R$162,{201,211}))*100,"Scoring Incomplete")</f>
        <v>93.057601985794193</v>
      </c>
      <c r="F176" s="15">
        <f t="array" ref="F176">IFERROR(SUM(SUMIFS(F$3:F$162,$A$3:$A$162,"*Score*",F$3:F$162,"&gt;=0",$R$3:$R$162,{201,211}))/SUM(COUNTIFS($A$3:$A$162,"*Score*",F$3:F$162,"&gt;=0",$R$3:$R$162,{201,211}))*100,"Scoring Incomplete")</f>
        <v>95.590632210880372</v>
      </c>
      <c r="G176" s="15">
        <f t="array" ref="G176">IFERROR(SUM(SUMIFS(G$3:G$162,$A$3:$A$162,"*Score*",G$3:G$162,"&gt;=0",$R$3:$R$162,{201,211}))/SUM(COUNTIFS($A$3:$A$162,"*Score*",G$3:G$162,"&gt;=0",$R$3:$R$162,{201,211}))*100,"Scoring Incomplete")</f>
        <v>91.254759596474315</v>
      </c>
      <c r="H176" s="15">
        <f t="array" ref="H176">IFERROR(SUM(SUMIFS(H$3:H$162,$A$3:$A$162,"*Score*",H$3:H$162,"&gt;=0",$R$3:$R$162,{201,211}))/SUM(COUNTIFS($A$3:$A$162,"*Score*",H$3:H$162,"&gt;=0",$R$3:$R$162,{201,211}))*100,"Scoring Incomplete")</f>
        <v>90.38582034848281</v>
      </c>
      <c r="I176" s="15">
        <f t="array" ref="I176">IFERROR(SUM(SUMIFS(I$3:I$162,$A$3:$A$162,"*Score*",I$3:I$162,"&gt;=0",$R$3:$R$162,{201,211}))/SUM(COUNTIFS($A$3:$A$162,"*Score*",I$3:I$162,"&gt;=0",$R$3:$R$162,{201,211}))*100,"Scoring Incomplete")</f>
        <v>90.071901170706653</v>
      </c>
      <c r="J176" s="15">
        <f t="array" ref="J176">IFERROR(SUM(SUMIFS(J$3:J$162,$A$3:$A$162,"*Score*",J$3:J$162,"&gt;=0",$R$3:$R$162,{201,211}))/SUM(COUNTIFS($A$3:$A$162,"*Score*",J$3:J$162,"&gt;=0",$R$3:$R$162,{201,211}))*100,"Scoring Incomplete")</f>
        <v>83.461538461538453</v>
      </c>
      <c r="K176" s="15">
        <f t="array" ref="K176">IFERROR(SUM(SUMIFS(K$3:K$162,$A$3:$A$162,"*Score*",K$3:K$162,"&gt;=0",$R$3:$R$162,{201,211}))/SUM(COUNTIFS($A$3:$A$162,"*Score*",K$3:K$162,"&gt;=0",$R$3:$R$162,{201,211}))*100,"Scoring Incomplete")</f>
        <v>90.139427935862344</v>
      </c>
      <c r="L176" s="15">
        <f t="array" ref="L176">IFERROR(SUM(SUMIFS(L$3:L$162,$A$3:$A$162,"*Score*",L$3:L$162,"&gt;=0",$R$3:$R$162,{201,211}))/SUM(COUNTIFS($A$3:$A$162,"*Score*",L$3:L$162,"&gt;=0",$R$3:$R$162,{201,211}))*100,"Scoring Incomplete")</f>
        <v>97.330295924617545</v>
      </c>
      <c r="M176" s="15">
        <f t="array" ref="M176">IFERROR(SUM(SUMIFS(M$3:M$162,$A$3:$A$162,"*Score*",M$3:M$162,"&gt;=0",$R$3:$R$162,{201,211}))/SUM(COUNTIFS($A$3:$A$162,"*Score*",M$3:M$162,"&gt;=0",$R$3:$R$162,{201,211}))*100,"Scoring Incomplete")</f>
        <v>89.189543271426658</v>
      </c>
      <c r="N176" s="15">
        <f t="array" ref="N176">IFERROR(SUM(SUMIFS(N$3:N$162,$A$3:$A$162,"*Score*",N$3:N$162,"&gt;=0",$R$3:$R$162,{201,211}))/SUM(COUNTIFS($A$3:$A$162,"*Score*",N$3:N$162,"&gt;=0",$R$3:$R$162,{201,211}))*100,"Scoring Incomplete")</f>
        <v>90.931013431013426</v>
      </c>
      <c r="O176" s="15">
        <f t="array" ref="O176">IFERROR(SUM(SUMIFS(O$3:O$162,$A$3:$A$162,"*Score*",O$3:O$162,"&gt;=0",$R$3:$R$162,{201,211}))/SUM(COUNTIFS($A$3:$A$162,"*Score*",O$3:O$162,"&gt;=0",$R$3:$R$162,{201,211}))*100,"Scoring Incomplete")</f>
        <v>98.150820305853998</v>
      </c>
    </row>
    <row r="177" spans="1:18" s="16" customFormat="1" ht="57.75" customHeight="1" thickBot="1" x14ac:dyDescent="0.4">
      <c r="A177" s="36" t="s">
        <v>495</v>
      </c>
      <c r="B177" s="20">
        <f>IFERROR(AVERAGE(B176:O176),"No Scores")</f>
        <v>92.109219512619006</v>
      </c>
      <c r="G177" s="50"/>
    </row>
    <row r="178" spans="1:18" ht="60" customHeight="1" x14ac:dyDescent="0.35">
      <c r="R178" s="50"/>
    </row>
    <row r="179" spans="1:18" ht="20" x14ac:dyDescent="0.35">
      <c r="A179" s="40" t="s">
        <v>607</v>
      </c>
      <c r="B179" s="40">
        <f>SUM(B4:O4)</f>
        <v>61</v>
      </c>
      <c r="R179" s="48"/>
    </row>
    <row r="180" spans="1:18" ht="20" x14ac:dyDescent="0.35">
      <c r="A180" s="40" t="s">
        <v>608</v>
      </c>
      <c r="B180" s="40">
        <f>SUM(B5:O5)</f>
        <v>50</v>
      </c>
      <c r="R180" s="48"/>
    </row>
    <row r="181" spans="1:18" ht="22.5" x14ac:dyDescent="0.35">
      <c r="R181" s="50"/>
    </row>
    <row r="182" spans="1:18" x14ac:dyDescent="0.35">
      <c r="A182" s="40" t="s">
        <v>609</v>
      </c>
      <c r="B182" s="40">
        <f>SUM(B95:O95)</f>
        <v>192</v>
      </c>
    </row>
    <row r="183" spans="1:18" ht="20" x14ac:dyDescent="0.35">
      <c r="A183" s="40" t="s">
        <v>610</v>
      </c>
      <c r="B183" s="40">
        <f>SUM(B96:O96)</f>
        <v>153</v>
      </c>
      <c r="R183" s="48"/>
    </row>
    <row r="184" spans="1:18" ht="22.5" x14ac:dyDescent="0.35">
      <c r="R184" s="50"/>
    </row>
    <row r="185" spans="1:18" ht="20" x14ac:dyDescent="0.35">
      <c r="R185" s="48"/>
    </row>
    <row r="186" spans="1:18" ht="20" x14ac:dyDescent="0.35">
      <c r="R186" s="48"/>
    </row>
    <row r="187" spans="1:18" ht="22.5" x14ac:dyDescent="0.35">
      <c r="R187" s="50"/>
    </row>
  </sheetData>
  <mergeCells count="12">
    <mergeCell ref="A149:B149"/>
    <mergeCell ref="P1:P2"/>
    <mergeCell ref="Q1:Q2"/>
    <mergeCell ref="R1:R2"/>
    <mergeCell ref="A10:B10"/>
    <mergeCell ref="A16:B16"/>
    <mergeCell ref="A22:B22"/>
    <mergeCell ref="A64:B64"/>
    <mergeCell ref="A73:B73"/>
    <mergeCell ref="A94:B94"/>
    <mergeCell ref="A125:B125"/>
    <mergeCell ref="A143:B143"/>
  </mergeCells>
  <dataValidations count="1">
    <dataValidation type="list" allowBlank="1" showInputMessage="1" showErrorMessage="1" sqref="B6:O7" xr:uid="{8B794541-4875-4F3C-8EB3-5F84799A6B04}">
      <formula1>"N/A,1,.75,.5,.25,0"</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3B20-049E-4A03-8FC8-B4FD1B3235AD}">
  <dimension ref="A1:I186"/>
  <sheetViews>
    <sheetView workbookViewId="0">
      <pane xSplit="1" ySplit="2" topLeftCell="B3" activePane="bottomRight" state="frozen"/>
      <selection pane="topRight" activeCell="B1" sqref="B1"/>
      <selection pane="bottomLeft" activeCell="A2" sqref="A2"/>
      <selection pane="bottomRight" activeCell="B1" sqref="B1"/>
    </sheetView>
  </sheetViews>
  <sheetFormatPr defaultColWidth="9.1796875" defaultRowHeight="17.5" x14ac:dyDescent="0.35"/>
  <cols>
    <col min="1" max="1" width="43.1796875" style="40" customWidth="1"/>
    <col min="2" max="6" width="42.81640625" style="40" customWidth="1"/>
    <col min="7" max="8" width="12.7265625" style="40" customWidth="1"/>
    <col min="9" max="9" width="11.81640625" style="45" customWidth="1"/>
    <col min="10" max="16384" width="9.1796875" style="40"/>
  </cols>
  <sheetData>
    <row r="1" spans="1:9" ht="24" customHeight="1" x14ac:dyDescent="0.35">
      <c r="A1" s="40" t="s">
        <v>867</v>
      </c>
      <c r="B1" s="40" t="s">
        <v>170</v>
      </c>
      <c r="C1" s="40" t="s">
        <v>258</v>
      </c>
      <c r="D1" s="40" t="s">
        <v>764</v>
      </c>
      <c r="E1" s="40" t="s">
        <v>765</v>
      </c>
      <c r="F1" s="40" t="s">
        <v>766</v>
      </c>
      <c r="G1" s="80" t="s">
        <v>197</v>
      </c>
      <c r="H1" s="81" t="s">
        <v>198</v>
      </c>
      <c r="I1" s="82" t="s">
        <v>498</v>
      </c>
    </row>
    <row r="2" spans="1:9" s="2" customFormat="1" ht="60.75" customHeight="1" x14ac:dyDescent="0.35">
      <c r="A2" s="2" t="s">
        <v>767</v>
      </c>
      <c r="B2" s="3" t="s">
        <v>768</v>
      </c>
      <c r="C2" s="3" t="s">
        <v>769</v>
      </c>
      <c r="D2" s="3" t="s">
        <v>770</v>
      </c>
      <c r="E2" s="3" t="s">
        <v>771</v>
      </c>
      <c r="F2" s="3" t="s">
        <v>772</v>
      </c>
      <c r="G2" s="80"/>
      <c r="H2" s="81"/>
      <c r="I2" s="83"/>
    </row>
    <row r="3" spans="1:9" s="38" customFormat="1" ht="27" customHeight="1" x14ac:dyDescent="0.4">
      <c r="A3" s="38" t="s">
        <v>773</v>
      </c>
      <c r="B3" s="5"/>
      <c r="C3" s="5"/>
      <c r="D3" s="5"/>
      <c r="E3" s="5"/>
      <c r="F3" s="5"/>
      <c r="G3" s="21"/>
      <c r="I3" s="44"/>
    </row>
    <row r="4" spans="1:9" x14ac:dyDescent="0.35">
      <c r="A4" s="40" t="s">
        <v>0</v>
      </c>
      <c r="B4" s="40">
        <v>23</v>
      </c>
      <c r="C4" s="40">
        <v>10</v>
      </c>
      <c r="D4" s="40">
        <v>10</v>
      </c>
      <c r="E4" s="40">
        <v>10</v>
      </c>
      <c r="F4" s="40">
        <v>20</v>
      </c>
      <c r="G4" s="39"/>
    </row>
    <row r="5" spans="1:9" x14ac:dyDescent="0.35">
      <c r="A5" s="40" t="s">
        <v>260</v>
      </c>
      <c r="B5" s="40">
        <v>23</v>
      </c>
      <c r="C5" s="40">
        <v>10</v>
      </c>
      <c r="D5" s="40">
        <v>5</v>
      </c>
      <c r="E5" s="40">
        <v>5</v>
      </c>
      <c r="F5" s="40">
        <v>14</v>
      </c>
      <c r="G5" s="39"/>
    </row>
    <row r="6" spans="1:9" x14ac:dyDescent="0.35">
      <c r="A6" s="40" t="s">
        <v>412</v>
      </c>
      <c r="B6" s="40" t="s">
        <v>518</v>
      </c>
      <c r="C6" s="40" t="s">
        <v>518</v>
      </c>
      <c r="D6" s="40" t="s">
        <v>518</v>
      </c>
      <c r="E6" s="40" t="s">
        <v>518</v>
      </c>
      <c r="F6" s="40" t="s">
        <v>518</v>
      </c>
      <c r="G6" s="39"/>
    </row>
    <row r="7" spans="1:9" x14ac:dyDescent="0.35">
      <c r="A7" s="40" t="s">
        <v>413</v>
      </c>
      <c r="B7" s="40" t="s">
        <v>518</v>
      </c>
      <c r="C7" s="40" t="s">
        <v>518</v>
      </c>
      <c r="D7" s="40">
        <v>1</v>
      </c>
      <c r="E7" s="40" t="s">
        <v>518</v>
      </c>
      <c r="F7" s="40" t="s">
        <v>518</v>
      </c>
      <c r="G7" s="39"/>
    </row>
    <row r="8" spans="1:9" ht="87.5" x14ac:dyDescent="0.35">
      <c r="A8" s="40" t="s">
        <v>1</v>
      </c>
      <c r="B8" s="40" t="s">
        <v>774</v>
      </c>
      <c r="C8" s="40" t="s">
        <v>775</v>
      </c>
      <c r="D8" s="40" t="s">
        <v>776</v>
      </c>
      <c r="E8" s="40" t="s">
        <v>777</v>
      </c>
      <c r="F8" s="40" t="s">
        <v>778</v>
      </c>
      <c r="G8" s="39"/>
    </row>
    <row r="9" spans="1:9" ht="27" customHeight="1" x14ac:dyDescent="0.35">
      <c r="A9" s="40" t="s">
        <v>2</v>
      </c>
      <c r="B9" s="40">
        <f>IFERROR(((B5/B4)+IF(ISNUMBER(B6),B6,0)+IF(ISNUMBER(B7),B7,0))/COUNT(B5,B6,B7),"Incomplete Scoring")</f>
        <v>1</v>
      </c>
      <c r="C9" s="40">
        <f t="shared" ref="C9:F9" si="0">IFERROR(((C5/C4)+IF(ISNUMBER(C6),C6,0)+IF(ISNUMBER(C7),C7,0))/COUNT(C5,C6,C7),"Incomplete Scoring")</f>
        <v>1</v>
      </c>
      <c r="D9" s="40">
        <f t="shared" si="0"/>
        <v>0.75</v>
      </c>
      <c r="E9" s="40">
        <f t="shared" si="0"/>
        <v>0.5</v>
      </c>
      <c r="F9" s="40">
        <f t="shared" si="0"/>
        <v>0.7</v>
      </c>
      <c r="G9" s="39">
        <f>COUNTIF(B9:F9,1)</f>
        <v>2</v>
      </c>
      <c r="H9" s="40">
        <f>COUNTIF(B9:F9,0)</f>
        <v>0</v>
      </c>
      <c r="I9" s="45" t="s">
        <v>497</v>
      </c>
    </row>
    <row r="10" spans="1:9" s="38" customFormat="1" ht="27" customHeight="1" x14ac:dyDescent="0.4">
      <c r="A10" s="78" t="s">
        <v>779</v>
      </c>
      <c r="B10" s="78"/>
      <c r="G10" s="21"/>
      <c r="I10" s="44"/>
    </row>
    <row r="11" spans="1:9" ht="35" x14ac:dyDescent="0.35">
      <c r="A11" s="40" t="s">
        <v>3</v>
      </c>
      <c r="B11" s="40" t="s">
        <v>780</v>
      </c>
      <c r="C11" s="40" t="s">
        <v>780</v>
      </c>
      <c r="D11" s="40" t="s">
        <v>780</v>
      </c>
      <c r="E11" s="40" t="s">
        <v>780</v>
      </c>
      <c r="F11" s="40" t="s">
        <v>780</v>
      </c>
      <c r="G11" s="39"/>
    </row>
    <row r="12" spans="1:9" ht="27" customHeight="1" x14ac:dyDescent="0.35">
      <c r="A12" s="40" t="s">
        <v>4</v>
      </c>
      <c r="B12" s="40" t="s">
        <v>518</v>
      </c>
      <c r="C12" s="40" t="s">
        <v>518</v>
      </c>
      <c r="D12" s="40" t="s">
        <v>518</v>
      </c>
      <c r="E12" s="40" t="s">
        <v>518</v>
      </c>
      <c r="F12" s="40" t="s">
        <v>518</v>
      </c>
      <c r="G12" s="39">
        <f>COUNTIF(B12:F12,1)</f>
        <v>0</v>
      </c>
      <c r="H12" s="40">
        <f>COUNTIF(B12:F12,0)</f>
        <v>0</v>
      </c>
      <c r="I12" s="46">
        <v>201</v>
      </c>
    </row>
    <row r="13" spans="1:9" s="38" customFormat="1" ht="27" customHeight="1" x14ac:dyDescent="0.4">
      <c r="A13" s="38" t="s">
        <v>781</v>
      </c>
      <c r="G13" s="21"/>
      <c r="I13" s="44"/>
    </row>
    <row r="14" spans="1:9" ht="35" x14ac:dyDescent="0.35">
      <c r="A14" s="40" t="s">
        <v>5</v>
      </c>
      <c r="B14" s="40" t="s">
        <v>782</v>
      </c>
      <c r="C14" s="40" t="s">
        <v>783</v>
      </c>
      <c r="D14" s="40" t="s">
        <v>782</v>
      </c>
      <c r="E14" s="40" t="s">
        <v>782</v>
      </c>
      <c r="F14" s="40" t="s">
        <v>782</v>
      </c>
      <c r="G14" s="39"/>
    </row>
    <row r="15" spans="1:9" ht="27" customHeight="1" x14ac:dyDescent="0.35">
      <c r="A15" s="40" t="s">
        <v>6</v>
      </c>
      <c r="B15" s="40" t="s">
        <v>518</v>
      </c>
      <c r="C15" s="40">
        <v>0.25</v>
      </c>
      <c r="D15" s="40" t="s">
        <v>518</v>
      </c>
      <c r="E15" s="40" t="s">
        <v>518</v>
      </c>
      <c r="F15" s="40" t="s">
        <v>518</v>
      </c>
      <c r="G15" s="39">
        <f>COUNTIF(B15:F15,1)</f>
        <v>0</v>
      </c>
      <c r="H15" s="40">
        <f>COUNTIF(B15:F15,0)</f>
        <v>0</v>
      </c>
      <c r="I15" s="45" t="s">
        <v>526</v>
      </c>
    </row>
    <row r="16" spans="1:9" s="38" customFormat="1" ht="27" customHeight="1" x14ac:dyDescent="0.4">
      <c r="A16" s="78" t="s">
        <v>784</v>
      </c>
      <c r="B16" s="78"/>
      <c r="G16" s="21"/>
      <c r="I16" s="44"/>
    </row>
    <row r="17" spans="1:9" ht="19.5" customHeight="1" x14ac:dyDescent="0.35">
      <c r="A17" s="40" t="s">
        <v>7</v>
      </c>
      <c r="B17" s="40" t="s">
        <v>782</v>
      </c>
      <c r="C17" s="40" t="s">
        <v>785</v>
      </c>
      <c r="D17" s="40" t="s">
        <v>782</v>
      </c>
      <c r="E17" s="40" t="s">
        <v>782</v>
      </c>
      <c r="F17" s="40" t="s">
        <v>782</v>
      </c>
      <c r="G17" s="39"/>
    </row>
    <row r="18" spans="1:9" ht="27" customHeight="1" x14ac:dyDescent="0.35">
      <c r="A18" s="40" t="s">
        <v>8</v>
      </c>
      <c r="B18" s="40" t="s">
        <v>518</v>
      </c>
      <c r="C18" s="40">
        <v>0</v>
      </c>
      <c r="D18" s="40" t="s">
        <v>518</v>
      </c>
      <c r="E18" s="40" t="s">
        <v>518</v>
      </c>
      <c r="F18" s="40" t="s">
        <v>518</v>
      </c>
      <c r="G18" s="39">
        <f>COUNTIF(B18:F18,1)</f>
        <v>0</v>
      </c>
      <c r="H18" s="40">
        <f>COUNTIF(B18:F18,0)</f>
        <v>1</v>
      </c>
      <c r="I18" s="46">
        <v>201</v>
      </c>
    </row>
    <row r="19" spans="1:9" s="38" customFormat="1" ht="27" customHeight="1" x14ac:dyDescent="0.4">
      <c r="A19" s="38" t="s">
        <v>786</v>
      </c>
      <c r="G19" s="21"/>
      <c r="I19" s="44"/>
    </row>
    <row r="20" spans="1:9" x14ac:dyDescent="0.35">
      <c r="A20" s="40" t="s">
        <v>9</v>
      </c>
      <c r="B20" s="40" t="s">
        <v>527</v>
      </c>
      <c r="C20" s="40" t="s">
        <v>527</v>
      </c>
      <c r="D20" s="40" t="s">
        <v>527</v>
      </c>
      <c r="E20" s="40" t="s">
        <v>527</v>
      </c>
      <c r="F20" s="40" t="s">
        <v>527</v>
      </c>
      <c r="G20" s="39"/>
    </row>
    <row r="21" spans="1:9" ht="27" customHeight="1" x14ac:dyDescent="0.35">
      <c r="A21" s="40" t="s">
        <v>10</v>
      </c>
      <c r="B21" s="40" t="s">
        <v>518</v>
      </c>
      <c r="C21" s="40" t="s">
        <v>518</v>
      </c>
      <c r="D21" s="40" t="s">
        <v>518</v>
      </c>
      <c r="E21" s="40" t="s">
        <v>518</v>
      </c>
      <c r="F21" s="40" t="s">
        <v>518</v>
      </c>
      <c r="G21" s="39">
        <f>COUNTIF(B21:F21,1)</f>
        <v>0</v>
      </c>
      <c r="H21" s="40">
        <f>COUNTIF(B21:F21,0)</f>
        <v>0</v>
      </c>
      <c r="I21" s="46">
        <v>202</v>
      </c>
    </row>
    <row r="22" spans="1:9" s="38" customFormat="1" ht="27" customHeight="1" x14ac:dyDescent="0.4">
      <c r="A22" s="78" t="s">
        <v>787</v>
      </c>
      <c r="B22" s="78"/>
      <c r="G22" s="21"/>
      <c r="I22" s="44"/>
    </row>
    <row r="23" spans="1:9" x14ac:dyDescent="0.35">
      <c r="A23" s="40" t="s">
        <v>11</v>
      </c>
      <c r="B23" s="40" t="s">
        <v>782</v>
      </c>
      <c r="C23" s="40" t="s">
        <v>785</v>
      </c>
      <c r="D23" s="40" t="s">
        <v>782</v>
      </c>
      <c r="E23" s="40" t="s">
        <v>782</v>
      </c>
      <c r="F23" s="40" t="s">
        <v>782</v>
      </c>
      <c r="G23" s="39"/>
    </row>
    <row r="24" spans="1:9" ht="27" customHeight="1" x14ac:dyDescent="0.35">
      <c r="A24" s="40" t="s">
        <v>12</v>
      </c>
      <c r="B24" s="40" t="s">
        <v>518</v>
      </c>
      <c r="C24" s="40">
        <v>0</v>
      </c>
      <c r="D24" s="40" t="s">
        <v>518</v>
      </c>
      <c r="E24" s="40" t="s">
        <v>518</v>
      </c>
      <c r="F24" s="40" t="s">
        <v>518</v>
      </c>
      <c r="G24" s="39">
        <f>COUNTIF(B24:F24,1)</f>
        <v>0</v>
      </c>
      <c r="H24" s="40">
        <f>COUNTIF(B24:F24,0)</f>
        <v>1</v>
      </c>
      <c r="I24" s="46">
        <v>202</v>
      </c>
    </row>
    <row r="25" spans="1:9" s="38" customFormat="1" ht="27" customHeight="1" x14ac:dyDescent="0.4">
      <c r="A25" s="38" t="s">
        <v>182</v>
      </c>
      <c r="G25" s="21"/>
      <c r="I25" s="44"/>
    </row>
    <row r="26" spans="1:9" ht="52.5" x14ac:dyDescent="0.35">
      <c r="A26" s="40" t="s">
        <v>13</v>
      </c>
      <c r="B26" s="40" t="s">
        <v>788</v>
      </c>
      <c r="C26" s="40" t="s">
        <v>789</v>
      </c>
      <c r="D26" s="40" t="s">
        <v>790</v>
      </c>
      <c r="E26" s="40" t="s">
        <v>788</v>
      </c>
      <c r="F26" s="40" t="s">
        <v>788</v>
      </c>
      <c r="G26" s="39"/>
    </row>
    <row r="27" spans="1:9" ht="27" customHeight="1" x14ac:dyDescent="0.35">
      <c r="A27" s="40" t="s">
        <v>14</v>
      </c>
      <c r="B27" s="40">
        <v>0.75</v>
      </c>
      <c r="C27" s="40">
        <v>0.5</v>
      </c>
      <c r="D27" s="40">
        <v>0.75</v>
      </c>
      <c r="E27" s="40">
        <v>0.75</v>
      </c>
      <c r="F27" s="40">
        <v>0.75</v>
      </c>
      <c r="G27" s="39">
        <f>COUNTIF(B27:F27,1)</f>
        <v>0</v>
      </c>
      <c r="H27" s="40">
        <f>COUNTIF(B27:F27,0)</f>
        <v>0</v>
      </c>
      <c r="I27" s="46">
        <v>202</v>
      </c>
    </row>
    <row r="28" spans="1:9" s="38" customFormat="1" ht="27" customHeight="1" x14ac:dyDescent="0.4">
      <c r="A28" s="38" t="s">
        <v>183</v>
      </c>
      <c r="G28" s="21"/>
      <c r="I28" s="44"/>
    </row>
    <row r="29" spans="1:9" x14ac:dyDescent="0.35">
      <c r="A29" s="40" t="s">
        <v>15</v>
      </c>
      <c r="B29" s="40" t="s">
        <v>791</v>
      </c>
      <c r="C29" s="40" t="s">
        <v>791</v>
      </c>
      <c r="D29" s="40" t="s">
        <v>791</v>
      </c>
      <c r="E29" s="40" t="s">
        <v>791</v>
      </c>
      <c r="F29" s="40" t="s">
        <v>791</v>
      </c>
      <c r="G29" s="39"/>
    </row>
    <row r="30" spans="1:9" ht="27" customHeight="1" x14ac:dyDescent="0.35">
      <c r="A30" s="40" t="s">
        <v>16</v>
      </c>
      <c r="B30" s="40">
        <v>1</v>
      </c>
      <c r="C30" s="40">
        <v>1</v>
      </c>
      <c r="D30" s="40">
        <v>1</v>
      </c>
      <c r="E30" s="40">
        <v>1</v>
      </c>
      <c r="F30" s="40">
        <v>1</v>
      </c>
      <c r="G30" s="39">
        <f>COUNTIF(B30:F30,1)</f>
        <v>5</v>
      </c>
      <c r="H30" s="40">
        <f>COUNTIF(B30:F30,0)</f>
        <v>0</v>
      </c>
      <c r="I30" s="46">
        <v>201</v>
      </c>
    </row>
    <row r="31" spans="1:9" s="38" customFormat="1" ht="27" customHeight="1" x14ac:dyDescent="0.4">
      <c r="A31" s="38" t="s">
        <v>184</v>
      </c>
      <c r="G31" s="21"/>
      <c r="I31" s="44"/>
    </row>
    <row r="32" spans="1:9" ht="35" x14ac:dyDescent="0.35">
      <c r="A32" s="40" t="s">
        <v>17</v>
      </c>
      <c r="B32" s="40" t="s">
        <v>792</v>
      </c>
      <c r="C32" s="40" t="s">
        <v>792</v>
      </c>
      <c r="D32" s="40" t="s">
        <v>793</v>
      </c>
      <c r="E32" s="40" t="s">
        <v>792</v>
      </c>
      <c r="F32" s="40" t="s">
        <v>792</v>
      </c>
      <c r="G32" s="39"/>
    </row>
    <row r="33" spans="1:9" ht="27" customHeight="1" x14ac:dyDescent="0.35">
      <c r="A33" s="40" t="s">
        <v>18</v>
      </c>
      <c r="B33" s="40" t="s">
        <v>518</v>
      </c>
      <c r="C33" s="40" t="s">
        <v>518</v>
      </c>
      <c r="D33" s="40">
        <v>1</v>
      </c>
      <c r="E33" s="40" t="s">
        <v>518</v>
      </c>
      <c r="F33" s="40" t="s">
        <v>518</v>
      </c>
      <c r="G33" s="39">
        <f>COUNTIF(B33:F33,1)</f>
        <v>1</v>
      </c>
      <c r="H33" s="40">
        <f>COUNTIF(B33:F33,0)</f>
        <v>0</v>
      </c>
      <c r="I33" s="46">
        <v>201</v>
      </c>
    </row>
    <row r="34" spans="1:9" s="38" customFormat="1" ht="27" customHeight="1" x14ac:dyDescent="0.4">
      <c r="A34" s="38" t="s">
        <v>113</v>
      </c>
      <c r="G34" s="21"/>
      <c r="I34" s="44"/>
    </row>
    <row r="35" spans="1:9" ht="35" x14ac:dyDescent="0.35">
      <c r="A35" s="40" t="s">
        <v>145</v>
      </c>
      <c r="B35" s="40" t="s">
        <v>794</v>
      </c>
      <c r="C35" s="40" t="s">
        <v>794</v>
      </c>
      <c r="D35" s="40" t="s">
        <v>794</v>
      </c>
      <c r="E35" s="40" t="s">
        <v>794</v>
      </c>
      <c r="F35" s="40" t="s">
        <v>794</v>
      </c>
      <c r="G35" s="39"/>
    </row>
    <row r="36" spans="1:9" ht="27" customHeight="1" x14ac:dyDescent="0.35">
      <c r="A36" s="40" t="s">
        <v>146</v>
      </c>
      <c r="B36" s="40">
        <v>1</v>
      </c>
      <c r="C36" s="40">
        <v>1</v>
      </c>
      <c r="D36" s="40">
        <v>1</v>
      </c>
      <c r="E36" s="40">
        <v>1</v>
      </c>
      <c r="F36" s="40">
        <v>1</v>
      </c>
      <c r="G36" s="39">
        <f>COUNTIF(B36:F36,1)</f>
        <v>5</v>
      </c>
      <c r="H36" s="40">
        <f>COUNTIF(B36:F36,0)</f>
        <v>0</v>
      </c>
      <c r="I36" s="46">
        <v>212</v>
      </c>
    </row>
    <row r="37" spans="1:9" s="38" customFormat="1" ht="27" customHeight="1" x14ac:dyDescent="0.4">
      <c r="A37" s="38" t="s">
        <v>125</v>
      </c>
      <c r="G37" s="21"/>
      <c r="I37" s="44"/>
    </row>
    <row r="38" spans="1:9" ht="39" customHeight="1" x14ac:dyDescent="0.35">
      <c r="A38" s="40" t="s">
        <v>147</v>
      </c>
      <c r="B38" s="40" t="s">
        <v>795</v>
      </c>
      <c r="C38" s="40" t="s">
        <v>795</v>
      </c>
      <c r="D38" s="40" t="s">
        <v>796</v>
      </c>
      <c r="E38" s="40" t="s">
        <v>795</v>
      </c>
      <c r="F38" s="40" t="s">
        <v>795</v>
      </c>
      <c r="G38" s="39"/>
    </row>
    <row r="39" spans="1:9" ht="27" customHeight="1" x14ac:dyDescent="0.35">
      <c r="A39" s="40" t="s">
        <v>148</v>
      </c>
      <c r="B39" s="40" t="s">
        <v>518</v>
      </c>
      <c r="C39" s="40" t="s">
        <v>518</v>
      </c>
      <c r="D39" s="40">
        <v>0</v>
      </c>
      <c r="E39" s="40" t="s">
        <v>518</v>
      </c>
      <c r="F39" s="40" t="s">
        <v>518</v>
      </c>
      <c r="G39" s="39">
        <f>COUNTIF(B39:F39,1)</f>
        <v>0</v>
      </c>
      <c r="H39" s="40">
        <f>COUNTIF(B39:F39,0)</f>
        <v>1</v>
      </c>
      <c r="I39" s="46">
        <v>212</v>
      </c>
    </row>
    <row r="40" spans="1:9" s="38" customFormat="1" ht="27" customHeight="1" x14ac:dyDescent="0.4">
      <c r="A40" s="38" t="s">
        <v>185</v>
      </c>
      <c r="G40" s="21"/>
      <c r="I40" s="44"/>
    </row>
    <row r="41" spans="1:9" ht="105" x14ac:dyDescent="0.35">
      <c r="A41" s="40" t="s">
        <v>19</v>
      </c>
      <c r="B41" s="40" t="s">
        <v>797</v>
      </c>
      <c r="C41" s="40" t="s">
        <v>798</v>
      </c>
      <c r="D41" s="40" t="s">
        <v>799</v>
      </c>
      <c r="E41" s="40" t="s">
        <v>800</v>
      </c>
      <c r="F41" s="40" t="s">
        <v>800</v>
      </c>
      <c r="G41" s="39"/>
    </row>
    <row r="42" spans="1:9" ht="27" customHeight="1" x14ac:dyDescent="0.35">
      <c r="A42" s="40" t="s">
        <v>20</v>
      </c>
      <c r="B42" s="40">
        <v>1</v>
      </c>
      <c r="C42" s="40">
        <v>1</v>
      </c>
      <c r="D42" s="40">
        <v>0.5</v>
      </c>
      <c r="E42" s="40">
        <v>1</v>
      </c>
      <c r="F42" s="40">
        <v>1</v>
      </c>
      <c r="G42" s="39">
        <f>COUNTIF(B42:F42,1)</f>
        <v>4</v>
      </c>
      <c r="H42" s="40">
        <f>COUNTIF(B42:F42,0)</f>
        <v>0</v>
      </c>
      <c r="I42" s="46">
        <v>201</v>
      </c>
    </row>
    <row r="43" spans="1:9" s="38" customFormat="1" ht="27" customHeight="1" x14ac:dyDescent="0.4">
      <c r="A43" s="38" t="s">
        <v>186</v>
      </c>
      <c r="G43" s="21"/>
      <c r="I43" s="44"/>
    </row>
    <row r="44" spans="1:9" x14ac:dyDescent="0.35">
      <c r="A44" s="40" t="s">
        <v>21</v>
      </c>
      <c r="B44" s="40" t="s">
        <v>540</v>
      </c>
      <c r="C44" s="40" t="s">
        <v>540</v>
      </c>
      <c r="D44" s="40" t="s">
        <v>540</v>
      </c>
      <c r="E44" s="40" t="s">
        <v>540</v>
      </c>
      <c r="F44" s="40" t="s">
        <v>540</v>
      </c>
      <c r="G44" s="39"/>
    </row>
    <row r="45" spans="1:9" ht="27" customHeight="1" x14ac:dyDescent="0.35">
      <c r="A45" s="40" t="s">
        <v>22</v>
      </c>
      <c r="B45" s="40" t="s">
        <v>518</v>
      </c>
      <c r="C45" s="40" t="s">
        <v>518</v>
      </c>
      <c r="D45" s="40" t="s">
        <v>518</v>
      </c>
      <c r="E45" s="40" t="s">
        <v>518</v>
      </c>
      <c r="F45" s="40" t="s">
        <v>518</v>
      </c>
      <c r="G45" s="39">
        <f>COUNTIF(B45:F45,1)</f>
        <v>0</v>
      </c>
      <c r="H45" s="40">
        <f>COUNTIF(B45:F45,0)</f>
        <v>0</v>
      </c>
      <c r="I45" s="46">
        <v>201</v>
      </c>
    </row>
    <row r="46" spans="1:9" s="38" customFormat="1" ht="27" customHeight="1" x14ac:dyDescent="0.4">
      <c r="A46" s="38" t="s">
        <v>187</v>
      </c>
      <c r="G46" s="21"/>
      <c r="I46" s="44"/>
    </row>
    <row r="47" spans="1:9" ht="70" x14ac:dyDescent="0.35">
      <c r="A47" s="40" t="s">
        <v>23</v>
      </c>
      <c r="B47" s="40" t="s">
        <v>801</v>
      </c>
      <c r="C47" s="40" t="s">
        <v>802</v>
      </c>
      <c r="D47" s="40" t="s">
        <v>802</v>
      </c>
      <c r="E47" s="40" t="s">
        <v>802</v>
      </c>
      <c r="F47" s="40" t="s">
        <v>802</v>
      </c>
      <c r="G47" s="39"/>
    </row>
    <row r="48" spans="1:9" ht="27" customHeight="1" x14ac:dyDescent="0.35">
      <c r="A48" s="40" t="s">
        <v>24</v>
      </c>
      <c r="B48" s="40">
        <v>0.75</v>
      </c>
      <c r="C48" s="40">
        <v>0.75</v>
      </c>
      <c r="D48" s="40">
        <v>0.75</v>
      </c>
      <c r="E48" s="40">
        <v>0.75</v>
      </c>
      <c r="F48" s="40">
        <v>0.75</v>
      </c>
      <c r="G48" s="39">
        <f>COUNTIF(B48:F48,1)</f>
        <v>0</v>
      </c>
      <c r="H48" s="40">
        <f>COUNTIF(B48:F48,0)</f>
        <v>0</v>
      </c>
      <c r="I48" s="46">
        <v>202</v>
      </c>
    </row>
    <row r="49" spans="1:9" s="38" customFormat="1" ht="27" customHeight="1" x14ac:dyDescent="0.4">
      <c r="A49" s="38" t="s">
        <v>188</v>
      </c>
      <c r="G49" s="21"/>
      <c r="I49" s="44"/>
    </row>
    <row r="50" spans="1:9" ht="36.75" customHeight="1" x14ac:dyDescent="0.35">
      <c r="A50" s="40" t="s">
        <v>25</v>
      </c>
      <c r="B50" s="40" t="s">
        <v>803</v>
      </c>
      <c r="C50" s="40" t="s">
        <v>804</v>
      </c>
      <c r="D50" s="40" t="s">
        <v>804</v>
      </c>
      <c r="E50" s="40" t="s">
        <v>804</v>
      </c>
      <c r="F50" s="40" t="s">
        <v>804</v>
      </c>
      <c r="G50" s="39"/>
    </row>
    <row r="51" spans="1:9" ht="27" customHeight="1" x14ac:dyDescent="0.35">
      <c r="A51" s="40" t="s">
        <v>26</v>
      </c>
      <c r="B51" s="40">
        <v>0</v>
      </c>
      <c r="C51" s="40">
        <v>0</v>
      </c>
      <c r="D51" s="40">
        <v>0</v>
      </c>
      <c r="E51" s="40">
        <v>0</v>
      </c>
      <c r="F51" s="40">
        <v>0</v>
      </c>
      <c r="G51" s="39">
        <f>COUNTIF(B51:F51,1)</f>
        <v>0</v>
      </c>
      <c r="H51" s="40">
        <f>COUNTIF(B51:F51,0)</f>
        <v>5</v>
      </c>
      <c r="I51" s="46">
        <v>202</v>
      </c>
    </row>
    <row r="52" spans="1:9" s="38" customFormat="1" ht="27" customHeight="1" x14ac:dyDescent="0.4">
      <c r="A52" s="38" t="s">
        <v>189</v>
      </c>
      <c r="G52" s="21"/>
      <c r="I52" s="44"/>
    </row>
    <row r="53" spans="1:9" ht="35" x14ac:dyDescent="0.35">
      <c r="A53" s="40" t="s">
        <v>27</v>
      </c>
      <c r="B53" s="40" t="s">
        <v>805</v>
      </c>
      <c r="C53" s="40" t="s">
        <v>805</v>
      </c>
      <c r="D53" s="40" t="s">
        <v>805</v>
      </c>
      <c r="E53" s="40" t="s">
        <v>805</v>
      </c>
      <c r="F53" s="40" t="s">
        <v>805</v>
      </c>
      <c r="G53" s="39"/>
    </row>
    <row r="54" spans="1:9" x14ac:dyDescent="0.35">
      <c r="A54" s="40" t="s">
        <v>28</v>
      </c>
      <c r="B54" s="40">
        <v>0</v>
      </c>
      <c r="C54" s="40">
        <v>0</v>
      </c>
      <c r="D54" s="40">
        <v>0</v>
      </c>
      <c r="E54" s="40">
        <v>0</v>
      </c>
      <c r="F54" s="40">
        <v>0</v>
      </c>
      <c r="G54" s="39">
        <f>COUNTIF(B54:F54,1)</f>
        <v>0</v>
      </c>
      <c r="H54" s="40">
        <f>COUNTIF(B54:F54,0)</f>
        <v>5</v>
      </c>
      <c r="I54" s="46">
        <v>202</v>
      </c>
    </row>
    <row r="55" spans="1:9" s="38" customFormat="1" ht="27" customHeight="1" x14ac:dyDescent="0.4">
      <c r="A55" s="38" t="s">
        <v>128</v>
      </c>
      <c r="G55" s="21"/>
      <c r="I55" s="44"/>
    </row>
    <row r="56" spans="1:9" ht="52.5" x14ac:dyDescent="0.35">
      <c r="A56" s="40" t="s">
        <v>149</v>
      </c>
      <c r="B56" s="40" t="s">
        <v>806</v>
      </c>
      <c r="C56" s="40" t="s">
        <v>807</v>
      </c>
      <c r="D56" s="40" t="s">
        <v>807</v>
      </c>
      <c r="E56" s="40" t="s">
        <v>807</v>
      </c>
      <c r="F56" s="40" t="s">
        <v>807</v>
      </c>
      <c r="G56" s="39"/>
    </row>
    <row r="57" spans="1:9" ht="27" customHeight="1" x14ac:dyDescent="0.35">
      <c r="A57" s="40" t="s">
        <v>150</v>
      </c>
      <c r="B57" s="40">
        <v>0.5</v>
      </c>
      <c r="C57" s="40">
        <v>1</v>
      </c>
      <c r="D57" s="40">
        <v>1</v>
      </c>
      <c r="E57" s="40">
        <v>1</v>
      </c>
      <c r="F57" s="40">
        <v>1</v>
      </c>
      <c r="G57" s="39">
        <f>COUNTIF(B57:F57,1)</f>
        <v>4</v>
      </c>
      <c r="H57" s="40">
        <f>COUNTIF(B57:F57,0)</f>
        <v>0</v>
      </c>
      <c r="I57" s="46">
        <v>212</v>
      </c>
    </row>
    <row r="58" spans="1:9" s="38" customFormat="1" ht="27" customHeight="1" x14ac:dyDescent="0.4">
      <c r="A58" s="38" t="s">
        <v>190</v>
      </c>
      <c r="G58" s="21"/>
      <c r="I58" s="44"/>
    </row>
    <row r="59" spans="1:9" ht="70" x14ac:dyDescent="0.35">
      <c r="A59" s="40" t="s">
        <v>151</v>
      </c>
      <c r="B59" s="40" t="s">
        <v>808</v>
      </c>
      <c r="C59" s="40" t="s">
        <v>808</v>
      </c>
      <c r="D59" s="40" t="s">
        <v>808</v>
      </c>
      <c r="E59" s="40" t="s">
        <v>808</v>
      </c>
      <c r="F59" s="40" t="s">
        <v>808</v>
      </c>
      <c r="G59" s="39"/>
    </row>
    <row r="60" spans="1:9" ht="27" customHeight="1" x14ac:dyDescent="0.35">
      <c r="A60" s="40" t="s">
        <v>152</v>
      </c>
      <c r="B60" s="40">
        <v>1</v>
      </c>
      <c r="C60" s="40">
        <v>1</v>
      </c>
      <c r="D60" s="40">
        <v>1</v>
      </c>
      <c r="E60" s="40">
        <v>1</v>
      </c>
      <c r="F60" s="40">
        <v>1</v>
      </c>
      <c r="G60" s="39">
        <f>COUNTIF(B60:F60,1)</f>
        <v>5</v>
      </c>
      <c r="H60" s="40">
        <f>COUNTIF(B60:F60,0)</f>
        <v>0</v>
      </c>
      <c r="I60" s="46">
        <v>212</v>
      </c>
    </row>
    <row r="61" spans="1:9" s="38" customFormat="1" ht="27" customHeight="1" x14ac:dyDescent="0.4">
      <c r="A61" s="38" t="s">
        <v>130</v>
      </c>
      <c r="G61" s="21"/>
      <c r="I61" s="44"/>
    </row>
    <row r="62" spans="1:9" ht="52.5" x14ac:dyDescent="0.35">
      <c r="A62" s="40" t="s">
        <v>153</v>
      </c>
      <c r="B62" s="40" t="s">
        <v>809</v>
      </c>
      <c r="C62" s="40" t="s">
        <v>809</v>
      </c>
      <c r="D62" s="40" t="s">
        <v>809</v>
      </c>
      <c r="E62" s="40" t="s">
        <v>809</v>
      </c>
      <c r="F62" s="40" t="s">
        <v>809</v>
      </c>
      <c r="G62" s="39"/>
    </row>
    <row r="63" spans="1:9" ht="27" customHeight="1" x14ac:dyDescent="0.35">
      <c r="A63" s="40" t="s">
        <v>154</v>
      </c>
      <c r="B63" s="40">
        <v>1</v>
      </c>
      <c r="C63" s="40">
        <v>1</v>
      </c>
      <c r="D63" s="40">
        <v>1</v>
      </c>
      <c r="E63" s="40">
        <v>1</v>
      </c>
      <c r="F63" s="40">
        <v>1</v>
      </c>
      <c r="G63" s="39">
        <f>COUNTIF(B63:F63,1)</f>
        <v>5</v>
      </c>
      <c r="H63" s="40">
        <f>COUNTIF(B63:F63,0)</f>
        <v>0</v>
      </c>
      <c r="I63" s="46">
        <v>212</v>
      </c>
    </row>
    <row r="64" spans="1:9" s="38" customFormat="1" ht="27" customHeight="1" x14ac:dyDescent="0.4">
      <c r="A64" s="78" t="s">
        <v>810</v>
      </c>
      <c r="B64" s="78"/>
      <c r="G64" s="21"/>
      <c r="I64" s="44"/>
    </row>
    <row r="65" spans="1:9" ht="39.75" customHeight="1" x14ac:dyDescent="0.35">
      <c r="A65" s="40" t="s">
        <v>155</v>
      </c>
      <c r="B65" s="40" t="s">
        <v>811</v>
      </c>
      <c r="C65" s="40" t="s">
        <v>811</v>
      </c>
      <c r="D65" s="40" t="s">
        <v>811</v>
      </c>
      <c r="E65" s="40" t="s">
        <v>811</v>
      </c>
      <c r="F65" s="40" t="s">
        <v>811</v>
      </c>
      <c r="G65" s="39"/>
    </row>
    <row r="66" spans="1:9" ht="27" customHeight="1" x14ac:dyDescent="0.35">
      <c r="A66" s="40" t="s">
        <v>156</v>
      </c>
      <c r="B66" s="40" t="s">
        <v>518</v>
      </c>
      <c r="C66" s="40" t="s">
        <v>518</v>
      </c>
      <c r="D66" s="40" t="s">
        <v>518</v>
      </c>
      <c r="E66" s="40" t="s">
        <v>518</v>
      </c>
      <c r="F66" s="40" t="s">
        <v>518</v>
      </c>
      <c r="G66" s="39">
        <f>COUNTIF(B66:F66,1)</f>
        <v>0</v>
      </c>
      <c r="H66" s="40">
        <f>COUNTIF(B66:F66,0)</f>
        <v>0</v>
      </c>
      <c r="I66" s="46">
        <v>212</v>
      </c>
    </row>
    <row r="67" spans="1:9" s="38" customFormat="1" ht="27" customHeight="1" x14ac:dyDescent="0.4">
      <c r="A67" s="38" t="s">
        <v>169</v>
      </c>
      <c r="G67" s="21"/>
      <c r="I67" s="44"/>
    </row>
    <row r="68" spans="1:9" ht="35" x14ac:dyDescent="0.35">
      <c r="A68" s="40" t="s">
        <v>29</v>
      </c>
      <c r="B68" s="40" t="s">
        <v>812</v>
      </c>
      <c r="C68" s="40" t="s">
        <v>812</v>
      </c>
      <c r="D68" s="40" t="s">
        <v>812</v>
      </c>
      <c r="E68" s="40" t="s">
        <v>812</v>
      </c>
      <c r="F68" s="40" t="s">
        <v>812</v>
      </c>
      <c r="G68" s="39"/>
    </row>
    <row r="69" spans="1:9" ht="27" customHeight="1" x14ac:dyDescent="0.35">
      <c r="A69" s="40" t="s">
        <v>30</v>
      </c>
      <c r="B69" s="40">
        <v>0.5</v>
      </c>
      <c r="C69" s="40">
        <v>0.5</v>
      </c>
      <c r="D69" s="40">
        <v>0.5</v>
      </c>
      <c r="E69" s="40">
        <v>0.5</v>
      </c>
      <c r="F69" s="40">
        <v>0.5</v>
      </c>
      <c r="G69" s="39">
        <f>COUNTIF(B69:F69,1)</f>
        <v>0</v>
      </c>
      <c r="H69" s="40">
        <f>COUNTIF(B69:F69,0)</f>
        <v>0</v>
      </c>
      <c r="I69" s="46">
        <v>201</v>
      </c>
    </row>
    <row r="70" spans="1:9" s="38" customFormat="1" ht="27" customHeight="1" x14ac:dyDescent="0.4">
      <c r="A70" s="38" t="s">
        <v>191</v>
      </c>
      <c r="G70" s="21"/>
      <c r="I70" s="44"/>
    </row>
    <row r="71" spans="1:9" x14ac:dyDescent="0.35">
      <c r="A71" s="40" t="s">
        <v>31</v>
      </c>
      <c r="B71" s="40" t="s">
        <v>813</v>
      </c>
      <c r="C71" s="40" t="s">
        <v>813</v>
      </c>
      <c r="D71" s="40" t="s">
        <v>813</v>
      </c>
      <c r="E71" s="40" t="s">
        <v>813</v>
      </c>
      <c r="F71" s="40" t="s">
        <v>813</v>
      </c>
      <c r="G71" s="39"/>
    </row>
    <row r="72" spans="1:9" ht="27" customHeight="1" x14ac:dyDescent="0.35">
      <c r="A72" s="40" t="s">
        <v>32</v>
      </c>
      <c r="B72" s="40">
        <v>1</v>
      </c>
      <c r="C72" s="40">
        <v>1</v>
      </c>
      <c r="D72" s="40">
        <v>1</v>
      </c>
      <c r="E72" s="40">
        <v>1</v>
      </c>
      <c r="F72" s="40">
        <v>1</v>
      </c>
      <c r="G72" s="39">
        <f>COUNTIF(B72:F72,1)</f>
        <v>5</v>
      </c>
      <c r="H72" s="40">
        <f>COUNTIF(B72:F72,0)</f>
        <v>0</v>
      </c>
      <c r="I72" s="46">
        <v>201</v>
      </c>
    </row>
    <row r="73" spans="1:9" s="38" customFormat="1" ht="27" customHeight="1" x14ac:dyDescent="0.4">
      <c r="A73" s="38" t="s">
        <v>135</v>
      </c>
      <c r="G73" s="21"/>
      <c r="I73" s="44"/>
    </row>
    <row r="74" spans="1:9" ht="52.5" x14ac:dyDescent="0.35">
      <c r="A74" s="40" t="s">
        <v>157</v>
      </c>
      <c r="B74" s="40" t="s">
        <v>554</v>
      </c>
      <c r="C74" s="40" t="s">
        <v>814</v>
      </c>
      <c r="D74" s="40" t="s">
        <v>554</v>
      </c>
      <c r="E74" s="40" t="s">
        <v>554</v>
      </c>
      <c r="F74" s="40" t="s">
        <v>554</v>
      </c>
      <c r="G74" s="39"/>
    </row>
    <row r="75" spans="1:9" ht="27" customHeight="1" x14ac:dyDescent="0.35">
      <c r="A75" s="40" t="s">
        <v>158</v>
      </c>
      <c r="B75" s="40" t="s">
        <v>518</v>
      </c>
      <c r="C75" s="40">
        <v>1</v>
      </c>
      <c r="D75" s="40" t="s">
        <v>518</v>
      </c>
      <c r="E75" s="40" t="s">
        <v>518</v>
      </c>
      <c r="F75" s="40" t="s">
        <v>518</v>
      </c>
      <c r="G75" s="39">
        <f>COUNTIF(B75:F75,1)</f>
        <v>1</v>
      </c>
      <c r="H75" s="40">
        <f>COUNTIF(B75:F75,0)</f>
        <v>0</v>
      </c>
      <c r="I75" s="46">
        <v>211</v>
      </c>
    </row>
    <row r="76" spans="1:9" s="38" customFormat="1" ht="27" customHeight="1" x14ac:dyDescent="0.4">
      <c r="A76" s="38" t="s">
        <v>192</v>
      </c>
      <c r="G76" s="21"/>
      <c r="I76" s="44"/>
    </row>
    <row r="77" spans="1:9" x14ac:dyDescent="0.35">
      <c r="A77" s="40" t="s">
        <v>33</v>
      </c>
      <c r="B77" s="40" t="s">
        <v>815</v>
      </c>
      <c r="C77" s="40" t="s">
        <v>815</v>
      </c>
      <c r="D77" s="40" t="s">
        <v>815</v>
      </c>
      <c r="E77" s="40" t="s">
        <v>815</v>
      </c>
      <c r="F77" s="40" t="s">
        <v>815</v>
      </c>
      <c r="G77" s="39"/>
    </row>
    <row r="78" spans="1:9" ht="27" customHeight="1" x14ac:dyDescent="0.35">
      <c r="A78" s="40" t="s">
        <v>34</v>
      </c>
      <c r="B78" s="40" t="s">
        <v>518</v>
      </c>
      <c r="C78" s="40" t="s">
        <v>518</v>
      </c>
      <c r="D78" s="40" t="s">
        <v>518</v>
      </c>
      <c r="E78" s="40" t="s">
        <v>518</v>
      </c>
      <c r="F78" s="40" t="s">
        <v>518</v>
      </c>
      <c r="G78" s="39">
        <f>COUNTIF(B78:F78,1)</f>
        <v>0</v>
      </c>
      <c r="H78" s="40">
        <f>COUNTIF(B78:F78,0)</f>
        <v>0</v>
      </c>
      <c r="I78" s="46">
        <v>201</v>
      </c>
    </row>
    <row r="79" spans="1:9" s="38" customFormat="1" ht="27" customHeight="1" x14ac:dyDescent="0.4">
      <c r="A79" s="38" t="s">
        <v>816</v>
      </c>
      <c r="G79" s="21"/>
      <c r="I79" s="44"/>
    </row>
    <row r="80" spans="1:9" ht="35" x14ac:dyDescent="0.35">
      <c r="A80" s="40" t="s">
        <v>35</v>
      </c>
      <c r="B80" s="40" t="s">
        <v>817</v>
      </c>
      <c r="C80" s="40" t="s">
        <v>817</v>
      </c>
      <c r="D80" s="40" t="s">
        <v>817</v>
      </c>
      <c r="E80" s="40" t="s">
        <v>817</v>
      </c>
      <c r="F80" s="40" t="s">
        <v>817</v>
      </c>
      <c r="G80" s="39"/>
    </row>
    <row r="81" spans="1:9" ht="27" customHeight="1" x14ac:dyDescent="0.35">
      <c r="A81" s="40" t="s">
        <v>36</v>
      </c>
      <c r="B81" s="40">
        <v>0</v>
      </c>
      <c r="C81" s="40">
        <v>0</v>
      </c>
      <c r="D81" s="40">
        <v>0</v>
      </c>
      <c r="E81" s="40">
        <v>0</v>
      </c>
      <c r="F81" s="40">
        <v>0</v>
      </c>
      <c r="G81" s="39">
        <f>COUNTIF(B81:F81,1)</f>
        <v>0</v>
      </c>
      <c r="H81" s="40">
        <f>COUNTIF(B81:F81,0)</f>
        <v>5</v>
      </c>
      <c r="I81" s="46">
        <v>201</v>
      </c>
    </row>
    <row r="82" spans="1:9" s="38" customFormat="1" ht="27" customHeight="1" x14ac:dyDescent="0.4">
      <c r="A82" s="38" t="s">
        <v>818</v>
      </c>
      <c r="G82" s="21"/>
      <c r="I82" s="44"/>
    </row>
    <row r="83" spans="1:9" ht="18.75" customHeight="1" x14ac:dyDescent="0.35">
      <c r="A83" s="40" t="s">
        <v>37</v>
      </c>
      <c r="B83" s="40" t="s">
        <v>819</v>
      </c>
      <c r="C83" s="40" t="s">
        <v>819</v>
      </c>
      <c r="D83" s="40" t="s">
        <v>819</v>
      </c>
      <c r="E83" s="40" t="s">
        <v>819</v>
      </c>
      <c r="F83" s="40" t="s">
        <v>819</v>
      </c>
      <c r="G83" s="39"/>
    </row>
    <row r="84" spans="1:9" ht="27" customHeight="1" x14ac:dyDescent="0.35">
      <c r="A84" s="40" t="s">
        <v>38</v>
      </c>
      <c r="B84" s="40">
        <v>1</v>
      </c>
      <c r="C84" s="40">
        <v>1</v>
      </c>
      <c r="D84" s="40">
        <v>1</v>
      </c>
      <c r="E84" s="40">
        <v>1</v>
      </c>
      <c r="F84" s="40">
        <v>1</v>
      </c>
      <c r="G84" s="39">
        <f>COUNTIF(B84:F84,1)</f>
        <v>5</v>
      </c>
      <c r="H84" s="40">
        <f>COUNTIF(B84:F84,0)</f>
        <v>0</v>
      </c>
      <c r="I84" s="46">
        <v>201</v>
      </c>
    </row>
    <row r="85" spans="1:9" s="38" customFormat="1" ht="27" customHeight="1" x14ac:dyDescent="0.4">
      <c r="A85" s="38" t="s">
        <v>193</v>
      </c>
      <c r="G85" s="21"/>
      <c r="I85" s="44"/>
    </row>
    <row r="86" spans="1:9" ht="35" x14ac:dyDescent="0.35">
      <c r="A86" s="40" t="s">
        <v>39</v>
      </c>
      <c r="B86" s="40" t="s">
        <v>820</v>
      </c>
      <c r="C86" s="40" t="s">
        <v>820</v>
      </c>
      <c r="D86" s="40" t="s">
        <v>820</v>
      </c>
      <c r="E86" s="40" t="s">
        <v>820</v>
      </c>
      <c r="F86" s="40" t="s">
        <v>820</v>
      </c>
      <c r="G86" s="39"/>
    </row>
    <row r="87" spans="1:9" ht="27" customHeight="1" x14ac:dyDescent="0.35">
      <c r="A87" s="40" t="s">
        <v>40</v>
      </c>
      <c r="B87" s="40">
        <v>1</v>
      </c>
      <c r="C87" s="40">
        <v>1</v>
      </c>
      <c r="D87" s="40">
        <v>1</v>
      </c>
      <c r="E87" s="40">
        <v>1</v>
      </c>
      <c r="F87" s="40">
        <v>1</v>
      </c>
      <c r="G87" s="39">
        <f>COUNTIF(B87:F87,1)</f>
        <v>5</v>
      </c>
      <c r="H87" s="40">
        <f>COUNTIF(B87:F87,0)</f>
        <v>0</v>
      </c>
      <c r="I87" s="46">
        <v>201</v>
      </c>
    </row>
    <row r="88" spans="1:9" s="38" customFormat="1" ht="27" customHeight="1" x14ac:dyDescent="0.4">
      <c r="A88" s="38" t="s">
        <v>194</v>
      </c>
      <c r="G88" s="21"/>
      <c r="I88" s="44"/>
    </row>
    <row r="89" spans="1:9" ht="35" x14ac:dyDescent="0.35">
      <c r="A89" s="40" t="s">
        <v>41</v>
      </c>
      <c r="B89" s="40" t="s">
        <v>821</v>
      </c>
      <c r="C89" s="40" t="s">
        <v>822</v>
      </c>
      <c r="D89" s="40" t="s">
        <v>822</v>
      </c>
      <c r="E89" s="40" t="s">
        <v>822</v>
      </c>
      <c r="F89" s="40" t="s">
        <v>822</v>
      </c>
      <c r="G89" s="39"/>
    </row>
    <row r="90" spans="1:9" ht="27" customHeight="1" x14ac:dyDescent="0.35">
      <c r="A90" s="40" t="s">
        <v>42</v>
      </c>
      <c r="B90" s="40">
        <v>1</v>
      </c>
      <c r="C90" s="40">
        <v>1</v>
      </c>
      <c r="D90" s="40">
        <v>1</v>
      </c>
      <c r="E90" s="40">
        <v>1</v>
      </c>
      <c r="F90" s="40">
        <v>1</v>
      </c>
      <c r="G90" s="39">
        <f>COUNTIF(B90:F90,1)</f>
        <v>5</v>
      </c>
      <c r="H90" s="40">
        <f>COUNTIF(B90:F90,0)</f>
        <v>0</v>
      </c>
      <c r="I90" s="46">
        <v>201</v>
      </c>
    </row>
    <row r="91" spans="1:9" s="38" customFormat="1" ht="27" customHeight="1" x14ac:dyDescent="0.4">
      <c r="A91" s="38" t="s">
        <v>195</v>
      </c>
      <c r="G91" s="21"/>
      <c r="I91" s="44"/>
    </row>
    <row r="92" spans="1:9" ht="35" x14ac:dyDescent="0.35">
      <c r="A92" s="40" t="s">
        <v>43</v>
      </c>
      <c r="B92" s="40" t="s">
        <v>823</v>
      </c>
      <c r="C92" s="40" t="s">
        <v>823</v>
      </c>
      <c r="D92" s="40" t="s">
        <v>823</v>
      </c>
      <c r="E92" s="40" t="s">
        <v>823</v>
      </c>
      <c r="F92" s="40" t="s">
        <v>823</v>
      </c>
      <c r="G92" s="39"/>
    </row>
    <row r="93" spans="1:9" ht="27" customHeight="1" x14ac:dyDescent="0.35">
      <c r="A93" s="40" t="s">
        <v>44</v>
      </c>
      <c r="B93" s="40">
        <v>0.5</v>
      </c>
      <c r="C93" s="40">
        <v>0.5</v>
      </c>
      <c r="D93" s="40">
        <v>0.5</v>
      </c>
      <c r="E93" s="40">
        <v>0.5</v>
      </c>
      <c r="F93" s="40">
        <v>0.5</v>
      </c>
      <c r="G93" s="39">
        <f>COUNTIF(B93:F93,1)</f>
        <v>0</v>
      </c>
      <c r="H93" s="40">
        <f>COUNTIF(B93:F93,0)</f>
        <v>0</v>
      </c>
      <c r="I93" s="46">
        <v>201</v>
      </c>
    </row>
    <row r="94" spans="1:9" s="38" customFormat="1" ht="27" customHeight="1" x14ac:dyDescent="0.4">
      <c r="A94" s="78" t="s">
        <v>196</v>
      </c>
      <c r="B94" s="78"/>
      <c r="G94" s="21"/>
      <c r="I94" s="44"/>
    </row>
    <row r="95" spans="1:9" x14ac:dyDescent="0.35">
      <c r="A95" s="40" t="s">
        <v>171</v>
      </c>
      <c r="B95" s="40">
        <v>59</v>
      </c>
      <c r="C95" s="40">
        <v>44</v>
      </c>
      <c r="D95" s="40">
        <v>43</v>
      </c>
      <c r="E95" s="40">
        <v>38</v>
      </c>
      <c r="F95" s="40">
        <v>55</v>
      </c>
      <c r="G95" s="39"/>
    </row>
    <row r="96" spans="1:9" x14ac:dyDescent="0.35">
      <c r="A96" s="40" t="s">
        <v>172</v>
      </c>
      <c r="B96" s="40">
        <v>53</v>
      </c>
      <c r="C96" s="40">
        <v>44</v>
      </c>
      <c r="D96" s="40">
        <v>38</v>
      </c>
      <c r="E96" s="40">
        <v>33</v>
      </c>
      <c r="F96" s="40">
        <v>47</v>
      </c>
      <c r="G96" s="39"/>
    </row>
    <row r="97" spans="1:9" ht="70" x14ac:dyDescent="0.35">
      <c r="A97" s="40" t="s">
        <v>45</v>
      </c>
      <c r="B97" s="40" t="s">
        <v>824</v>
      </c>
      <c r="C97" s="40" t="s">
        <v>825</v>
      </c>
      <c r="D97" s="40" t="s">
        <v>826</v>
      </c>
      <c r="E97" s="40" t="s">
        <v>826</v>
      </c>
      <c r="F97" s="40" t="s">
        <v>827</v>
      </c>
      <c r="G97" s="39"/>
    </row>
    <row r="98" spans="1:9" ht="27" customHeight="1" x14ac:dyDescent="0.35">
      <c r="A98" s="40" t="s">
        <v>46</v>
      </c>
      <c r="B98" s="40">
        <f>IFERROR(B96/B95,"")</f>
        <v>0.89830508474576276</v>
      </c>
      <c r="C98" s="40">
        <f t="shared" ref="C98:F98" si="1">IFERROR(C96/C95,"")</f>
        <v>1</v>
      </c>
      <c r="D98" s="40">
        <f t="shared" si="1"/>
        <v>0.88372093023255816</v>
      </c>
      <c r="E98" s="40">
        <f t="shared" si="1"/>
        <v>0.86842105263157898</v>
      </c>
      <c r="F98" s="40">
        <f t="shared" si="1"/>
        <v>0.8545454545454545</v>
      </c>
      <c r="G98" s="39">
        <f>COUNTIF(B98:F98,1)</f>
        <v>1</v>
      </c>
      <c r="H98" s="40">
        <f>COUNTIF(B98:F98,0)</f>
        <v>0</v>
      </c>
      <c r="I98" s="46">
        <v>201</v>
      </c>
    </row>
    <row r="99" spans="1:9" s="38" customFormat="1" ht="27" customHeight="1" x14ac:dyDescent="0.4">
      <c r="A99" s="38" t="s">
        <v>181</v>
      </c>
      <c r="G99" s="21"/>
      <c r="I99" s="44"/>
    </row>
    <row r="100" spans="1:9" ht="22.5" customHeight="1" x14ac:dyDescent="0.35">
      <c r="A100" s="40" t="s">
        <v>47</v>
      </c>
      <c r="B100" s="40" t="s">
        <v>828</v>
      </c>
      <c r="C100" s="40" t="s">
        <v>828</v>
      </c>
      <c r="D100" s="40" t="s">
        <v>828</v>
      </c>
      <c r="E100" s="40" t="s">
        <v>828</v>
      </c>
      <c r="F100" s="40" t="s">
        <v>828</v>
      </c>
      <c r="G100" s="39"/>
    </row>
    <row r="101" spans="1:9" ht="27" customHeight="1" x14ac:dyDescent="0.35">
      <c r="A101" s="40" t="s">
        <v>48</v>
      </c>
      <c r="B101" s="40">
        <v>1</v>
      </c>
      <c r="C101" s="40">
        <v>1</v>
      </c>
      <c r="D101" s="40">
        <v>1</v>
      </c>
      <c r="E101" s="40">
        <v>1</v>
      </c>
      <c r="F101" s="40">
        <v>1</v>
      </c>
      <c r="G101" s="39">
        <f>COUNTIF(B101:F101,1)</f>
        <v>5</v>
      </c>
      <c r="H101" s="40">
        <f>COUNTIF(B101:F101,0)</f>
        <v>0</v>
      </c>
      <c r="I101" s="46">
        <v>202</v>
      </c>
    </row>
    <row r="102" spans="1:9" s="38" customFormat="1" ht="27" customHeight="1" x14ac:dyDescent="0.4">
      <c r="A102" s="38" t="s">
        <v>829</v>
      </c>
      <c r="G102" s="21"/>
      <c r="I102" s="44"/>
    </row>
    <row r="103" spans="1:9" x14ac:dyDescent="0.35">
      <c r="A103" s="40" t="s">
        <v>179</v>
      </c>
      <c r="B103" s="40">
        <v>27</v>
      </c>
      <c r="C103" s="40">
        <v>18</v>
      </c>
      <c r="D103" s="40">
        <v>28</v>
      </c>
      <c r="E103" s="40">
        <v>8</v>
      </c>
      <c r="F103" s="40">
        <v>15</v>
      </c>
      <c r="G103" s="39"/>
    </row>
    <row r="104" spans="1:9" x14ac:dyDescent="0.35">
      <c r="A104" s="40" t="s">
        <v>180</v>
      </c>
      <c r="B104" s="40">
        <v>27</v>
      </c>
      <c r="C104" s="40">
        <v>17</v>
      </c>
      <c r="D104" s="40">
        <v>28</v>
      </c>
      <c r="E104" s="40">
        <v>8</v>
      </c>
      <c r="F104" s="40">
        <v>15</v>
      </c>
      <c r="G104" s="39"/>
    </row>
    <row r="105" spans="1:9" ht="52.5" x14ac:dyDescent="0.35">
      <c r="A105" s="40" t="s">
        <v>49</v>
      </c>
      <c r="B105" s="40" t="s">
        <v>830</v>
      </c>
      <c r="C105" s="40" t="s">
        <v>831</v>
      </c>
      <c r="D105" s="40" t="s">
        <v>832</v>
      </c>
      <c r="E105" s="40" t="s">
        <v>833</v>
      </c>
      <c r="F105" s="40" t="s">
        <v>834</v>
      </c>
      <c r="G105" s="39"/>
    </row>
    <row r="106" spans="1:9" ht="27" customHeight="1" x14ac:dyDescent="0.35">
      <c r="A106" s="40" t="s">
        <v>50</v>
      </c>
      <c r="B106" s="40">
        <f>IFERROR(B104/B103,"")</f>
        <v>1</v>
      </c>
      <c r="C106" s="40">
        <f t="shared" ref="C106:F106" si="2">IFERROR(C104/C103,"")</f>
        <v>0.94444444444444442</v>
      </c>
      <c r="D106" s="40">
        <f t="shared" si="2"/>
        <v>1</v>
      </c>
      <c r="E106" s="40">
        <f t="shared" si="2"/>
        <v>1</v>
      </c>
      <c r="F106" s="40">
        <f t="shared" si="2"/>
        <v>1</v>
      </c>
      <c r="G106" s="39">
        <f>COUNTIF(B106:F106,1)</f>
        <v>4</v>
      </c>
      <c r="H106" s="40">
        <f>COUNTIF(B106:F106,0)</f>
        <v>0</v>
      </c>
      <c r="I106" s="46">
        <v>202</v>
      </c>
    </row>
    <row r="107" spans="1:9" s="38" customFormat="1" ht="27" customHeight="1" x14ac:dyDescent="0.4">
      <c r="A107" s="38" t="s">
        <v>178</v>
      </c>
      <c r="G107" s="21"/>
      <c r="I107" s="44"/>
    </row>
    <row r="108" spans="1:9" ht="87.5" x14ac:dyDescent="0.35">
      <c r="A108" s="40" t="s">
        <v>51</v>
      </c>
      <c r="B108" s="40" t="s">
        <v>835</v>
      </c>
      <c r="C108" s="40" t="s">
        <v>836</v>
      </c>
      <c r="D108" s="40" t="s">
        <v>836</v>
      </c>
      <c r="E108" s="40" t="s">
        <v>837</v>
      </c>
      <c r="F108" s="40" t="s">
        <v>836</v>
      </c>
      <c r="G108" s="39"/>
    </row>
    <row r="109" spans="1:9" ht="27" customHeight="1" x14ac:dyDescent="0.35">
      <c r="A109" s="40" t="s">
        <v>52</v>
      </c>
      <c r="B109" s="40">
        <v>0.5</v>
      </c>
      <c r="C109" s="40">
        <v>0.5</v>
      </c>
      <c r="D109" s="40">
        <v>0.5</v>
      </c>
      <c r="E109" s="40">
        <v>0</v>
      </c>
      <c r="F109" s="40">
        <v>0.5</v>
      </c>
      <c r="G109" s="39">
        <f>COUNTIF(B109:F109,1)</f>
        <v>0</v>
      </c>
      <c r="H109" s="40">
        <f>COUNTIF(B109:F109,0)</f>
        <v>1</v>
      </c>
      <c r="I109" s="46">
        <v>202</v>
      </c>
    </row>
    <row r="110" spans="1:9" s="38" customFormat="1" ht="27" customHeight="1" x14ac:dyDescent="0.4">
      <c r="A110" s="38" t="s">
        <v>137</v>
      </c>
      <c r="G110" s="21"/>
      <c r="I110" s="44"/>
    </row>
    <row r="111" spans="1:9" ht="18" x14ac:dyDescent="0.35">
      <c r="A111" s="40" t="s">
        <v>159</v>
      </c>
      <c r="B111" s="7" t="s">
        <v>838</v>
      </c>
      <c r="C111" s="7" t="s">
        <v>838</v>
      </c>
      <c r="D111" s="7" t="s">
        <v>838</v>
      </c>
      <c r="E111" s="7" t="s">
        <v>838</v>
      </c>
      <c r="F111" s="7" t="s">
        <v>838</v>
      </c>
      <c r="G111" s="39"/>
    </row>
    <row r="112" spans="1:9" ht="27" customHeight="1" x14ac:dyDescent="0.35">
      <c r="A112" s="40" t="s">
        <v>160</v>
      </c>
      <c r="B112" s="40" t="s">
        <v>518</v>
      </c>
      <c r="C112" s="40" t="s">
        <v>518</v>
      </c>
      <c r="D112" s="40" t="s">
        <v>518</v>
      </c>
      <c r="E112" s="40" t="s">
        <v>518</v>
      </c>
      <c r="F112" s="40" t="s">
        <v>518</v>
      </c>
      <c r="G112" s="39">
        <f>COUNTIF(B112:F112,1)</f>
        <v>0</v>
      </c>
      <c r="H112" s="40">
        <f>COUNTIF(B112:F112,0)</f>
        <v>0</v>
      </c>
      <c r="I112" s="46">
        <v>211</v>
      </c>
    </row>
    <row r="113" spans="1:9" s="38" customFormat="1" ht="27" customHeight="1" x14ac:dyDescent="0.4">
      <c r="A113" s="38" t="s">
        <v>839</v>
      </c>
      <c r="G113" s="21"/>
      <c r="I113" s="44"/>
    </row>
    <row r="114" spans="1:9" ht="36" x14ac:dyDescent="0.35">
      <c r="A114" s="40" t="s">
        <v>161</v>
      </c>
      <c r="B114" s="7" t="s">
        <v>840</v>
      </c>
      <c r="C114" s="7" t="s">
        <v>840</v>
      </c>
      <c r="D114" s="7" t="s">
        <v>840</v>
      </c>
      <c r="E114" s="7" t="s">
        <v>840</v>
      </c>
      <c r="F114" s="7" t="s">
        <v>840</v>
      </c>
      <c r="G114" s="39"/>
    </row>
    <row r="115" spans="1:9" ht="27" customHeight="1" x14ac:dyDescent="0.35">
      <c r="A115" s="40" t="s">
        <v>162</v>
      </c>
      <c r="B115" s="40">
        <v>1</v>
      </c>
      <c r="C115" s="40">
        <v>1</v>
      </c>
      <c r="D115" s="40">
        <v>1</v>
      </c>
      <c r="E115" s="40">
        <v>1</v>
      </c>
      <c r="F115" s="40">
        <v>1</v>
      </c>
      <c r="G115" s="39">
        <f>COUNTIF(B115:F115,1)</f>
        <v>5</v>
      </c>
      <c r="H115" s="40">
        <f>COUNTIF(B115:F115,0)</f>
        <v>0</v>
      </c>
      <c r="I115" s="46">
        <v>211</v>
      </c>
    </row>
    <row r="116" spans="1:9" s="38" customFormat="1" ht="27" customHeight="1" x14ac:dyDescent="0.4">
      <c r="A116" s="38" t="s">
        <v>210</v>
      </c>
      <c r="G116" s="21"/>
      <c r="I116" s="44"/>
    </row>
    <row r="117" spans="1:9" ht="52.5" x14ac:dyDescent="0.35">
      <c r="A117" s="40" t="s">
        <v>163</v>
      </c>
      <c r="B117" s="40" t="s">
        <v>841</v>
      </c>
      <c r="C117" s="40" t="s">
        <v>841</v>
      </c>
      <c r="D117" s="40" t="s">
        <v>842</v>
      </c>
      <c r="E117" s="40" t="s">
        <v>841</v>
      </c>
      <c r="F117" s="40" t="s">
        <v>842</v>
      </c>
      <c r="G117" s="39"/>
    </row>
    <row r="118" spans="1:9" ht="27" customHeight="1" x14ac:dyDescent="0.35">
      <c r="A118" s="40" t="s">
        <v>164</v>
      </c>
      <c r="B118" s="40">
        <v>0.5</v>
      </c>
      <c r="C118" s="40">
        <v>0.5</v>
      </c>
      <c r="D118" s="40">
        <v>0</v>
      </c>
      <c r="E118" s="40">
        <v>0.5</v>
      </c>
      <c r="F118" s="40">
        <v>0</v>
      </c>
      <c r="G118" s="39">
        <f>COUNTIF(B118:F118,1)</f>
        <v>0</v>
      </c>
      <c r="H118" s="40">
        <f>COUNTIF(B118:F118,0)</f>
        <v>2</v>
      </c>
      <c r="I118" s="46">
        <v>211</v>
      </c>
    </row>
    <row r="119" spans="1:9" s="38" customFormat="1" ht="27" customHeight="1" x14ac:dyDescent="0.4">
      <c r="A119" s="38" t="s">
        <v>140</v>
      </c>
      <c r="G119" s="21"/>
      <c r="I119" s="44"/>
    </row>
    <row r="120" spans="1:9" ht="18" x14ac:dyDescent="0.35">
      <c r="A120" s="40" t="s">
        <v>165</v>
      </c>
      <c r="B120" s="7" t="s">
        <v>843</v>
      </c>
      <c r="C120" s="7" t="s">
        <v>843</v>
      </c>
      <c r="D120" s="7" t="s">
        <v>843</v>
      </c>
      <c r="E120" s="7" t="s">
        <v>843</v>
      </c>
      <c r="F120" s="7" t="s">
        <v>843</v>
      </c>
      <c r="G120" s="39"/>
    </row>
    <row r="121" spans="1:9" ht="27" customHeight="1" x14ac:dyDescent="0.35">
      <c r="A121" s="40" t="s">
        <v>166</v>
      </c>
      <c r="B121" s="40" t="s">
        <v>518</v>
      </c>
      <c r="C121" s="40" t="s">
        <v>518</v>
      </c>
      <c r="D121" s="40" t="s">
        <v>518</v>
      </c>
      <c r="E121" s="40" t="s">
        <v>518</v>
      </c>
      <c r="F121" s="40" t="s">
        <v>518</v>
      </c>
      <c r="G121" s="39">
        <f>COUNTIF(B121:F121,1)</f>
        <v>0</v>
      </c>
      <c r="H121" s="40">
        <f>COUNTIF(B121:F121,0)</f>
        <v>0</v>
      </c>
      <c r="I121" s="46">
        <v>211</v>
      </c>
    </row>
    <row r="122" spans="1:9" s="38" customFormat="1" ht="27" customHeight="1" x14ac:dyDescent="0.4">
      <c r="A122" s="38" t="s">
        <v>844</v>
      </c>
      <c r="G122" s="21"/>
      <c r="I122" s="44"/>
    </row>
    <row r="123" spans="1:9" ht="52.5" x14ac:dyDescent="0.35">
      <c r="A123" s="40" t="s">
        <v>53</v>
      </c>
      <c r="B123" s="40" t="s">
        <v>845</v>
      </c>
      <c r="C123" s="40" t="s">
        <v>845</v>
      </c>
      <c r="D123" s="40" t="s">
        <v>845</v>
      </c>
      <c r="E123" s="40" t="s">
        <v>845</v>
      </c>
      <c r="F123" s="40" t="s">
        <v>845</v>
      </c>
      <c r="G123" s="39"/>
    </row>
    <row r="124" spans="1:9" ht="27" customHeight="1" x14ac:dyDescent="0.35">
      <c r="A124" s="40" t="s">
        <v>54</v>
      </c>
      <c r="B124" s="40">
        <v>1</v>
      </c>
      <c r="C124" s="40">
        <v>1</v>
      </c>
      <c r="D124" s="40">
        <v>1</v>
      </c>
      <c r="E124" s="40">
        <v>1</v>
      </c>
      <c r="F124" s="40">
        <v>1</v>
      </c>
      <c r="G124" s="39">
        <f>COUNTIF(B124:F124,1)</f>
        <v>5</v>
      </c>
      <c r="H124" s="40">
        <f>COUNTIF(B124:F124,0)</f>
        <v>0</v>
      </c>
      <c r="I124" s="46">
        <v>201</v>
      </c>
    </row>
    <row r="125" spans="1:9" s="38" customFormat="1" ht="27" customHeight="1" x14ac:dyDescent="0.4">
      <c r="A125" s="78" t="s">
        <v>846</v>
      </c>
      <c r="B125" s="78"/>
      <c r="G125" s="21"/>
      <c r="I125" s="44"/>
    </row>
    <row r="126" spans="1:9" x14ac:dyDescent="0.35">
      <c r="A126" s="40" t="s">
        <v>55</v>
      </c>
      <c r="B126" s="40" t="s">
        <v>581</v>
      </c>
      <c r="C126" s="40" t="s">
        <v>581</v>
      </c>
      <c r="D126" s="40" t="s">
        <v>581</v>
      </c>
      <c r="E126" s="40" t="s">
        <v>581</v>
      </c>
      <c r="F126" s="40" t="s">
        <v>581</v>
      </c>
      <c r="G126" s="39"/>
    </row>
    <row r="127" spans="1:9" ht="27" customHeight="1" x14ac:dyDescent="0.35">
      <c r="A127" s="40" t="s">
        <v>56</v>
      </c>
      <c r="B127" s="40" t="s">
        <v>518</v>
      </c>
      <c r="C127" s="40" t="s">
        <v>518</v>
      </c>
      <c r="D127" s="40" t="s">
        <v>518</v>
      </c>
      <c r="E127" s="40" t="s">
        <v>518</v>
      </c>
      <c r="F127" s="40" t="s">
        <v>518</v>
      </c>
      <c r="G127" s="39">
        <f>COUNTIF(B127:F127,1)</f>
        <v>0</v>
      </c>
      <c r="H127" s="40">
        <f>COUNTIF(B127:F127,0)</f>
        <v>0</v>
      </c>
      <c r="I127" s="46">
        <v>202</v>
      </c>
    </row>
    <row r="128" spans="1:9" s="38" customFormat="1" ht="27" customHeight="1" x14ac:dyDescent="0.4">
      <c r="A128" s="38" t="s">
        <v>847</v>
      </c>
      <c r="G128" s="21"/>
      <c r="I128" s="44"/>
    </row>
    <row r="129" spans="1:9" x14ac:dyDescent="0.35">
      <c r="A129" s="40" t="s">
        <v>76</v>
      </c>
      <c r="B129" s="40" t="s">
        <v>848</v>
      </c>
      <c r="C129" s="40" t="s">
        <v>848</v>
      </c>
      <c r="D129" s="40" t="s">
        <v>848</v>
      </c>
      <c r="E129" s="40" t="s">
        <v>848</v>
      </c>
      <c r="F129" s="40" t="s">
        <v>848</v>
      </c>
      <c r="G129" s="39"/>
    </row>
    <row r="130" spans="1:9" ht="27" customHeight="1" x14ac:dyDescent="0.35">
      <c r="A130" s="40" t="s">
        <v>77</v>
      </c>
      <c r="B130" s="40">
        <v>1</v>
      </c>
      <c r="C130" s="40">
        <v>1</v>
      </c>
      <c r="D130" s="40">
        <v>1</v>
      </c>
      <c r="E130" s="40">
        <v>1</v>
      </c>
      <c r="F130" s="40">
        <v>1</v>
      </c>
      <c r="G130" s="39">
        <f>COUNTIF(B130:F130,1)</f>
        <v>5</v>
      </c>
      <c r="H130" s="40">
        <f>COUNTIF(B130:F130,0)</f>
        <v>0</v>
      </c>
      <c r="I130" s="46">
        <v>201</v>
      </c>
    </row>
    <row r="131" spans="1:9" s="38" customFormat="1" ht="27" customHeight="1" x14ac:dyDescent="0.4">
      <c r="A131" s="38" t="s">
        <v>849</v>
      </c>
      <c r="G131" s="21"/>
      <c r="I131" s="44"/>
    </row>
    <row r="132" spans="1:9" ht="87.5" x14ac:dyDescent="0.35">
      <c r="A132" s="40" t="s">
        <v>57</v>
      </c>
      <c r="B132" s="40" t="s">
        <v>850</v>
      </c>
      <c r="C132" s="40" t="s">
        <v>850</v>
      </c>
      <c r="D132" s="40" t="s">
        <v>851</v>
      </c>
      <c r="E132" s="40" t="s">
        <v>850</v>
      </c>
      <c r="F132" s="40" t="s">
        <v>850</v>
      </c>
      <c r="G132" s="39"/>
    </row>
    <row r="133" spans="1:9" ht="27" customHeight="1" x14ac:dyDescent="0.35">
      <c r="A133" s="40" t="s">
        <v>58</v>
      </c>
      <c r="B133" s="40">
        <v>1</v>
      </c>
      <c r="C133" s="40">
        <v>1</v>
      </c>
      <c r="D133" s="40">
        <v>1</v>
      </c>
      <c r="E133" s="40">
        <v>1</v>
      </c>
      <c r="F133" s="40">
        <v>1</v>
      </c>
      <c r="G133" s="39">
        <f>COUNTIF(B133:F133,1)</f>
        <v>5</v>
      </c>
      <c r="H133" s="40">
        <f>COUNTIF(B133:F133,0)</f>
        <v>0</v>
      </c>
      <c r="I133" s="46">
        <v>201</v>
      </c>
    </row>
    <row r="134" spans="1:9" s="38" customFormat="1" ht="27" customHeight="1" x14ac:dyDescent="0.4">
      <c r="A134" s="38" t="s">
        <v>177</v>
      </c>
      <c r="G134" s="21"/>
      <c r="I134" s="44"/>
    </row>
    <row r="135" spans="1:9" ht="35" x14ac:dyDescent="0.35">
      <c r="A135" s="40" t="s">
        <v>59</v>
      </c>
      <c r="B135" s="40" t="s">
        <v>852</v>
      </c>
      <c r="C135" s="40" t="s">
        <v>852</v>
      </c>
      <c r="D135" s="40" t="s">
        <v>852</v>
      </c>
      <c r="E135" s="40" t="s">
        <v>852</v>
      </c>
      <c r="F135" s="40" t="s">
        <v>852</v>
      </c>
      <c r="G135" s="39"/>
    </row>
    <row r="136" spans="1:9" ht="27" customHeight="1" x14ac:dyDescent="0.35">
      <c r="A136" s="40" t="s">
        <v>60</v>
      </c>
      <c r="B136" s="40">
        <v>1</v>
      </c>
      <c r="C136" s="40">
        <v>1</v>
      </c>
      <c r="D136" s="40">
        <v>1</v>
      </c>
      <c r="E136" s="40">
        <v>1</v>
      </c>
      <c r="F136" s="40">
        <v>1</v>
      </c>
      <c r="G136" s="39">
        <f>COUNTIF(B136:F136,1)</f>
        <v>5</v>
      </c>
      <c r="H136" s="40">
        <f>COUNTIF(B136:F136,0)</f>
        <v>0</v>
      </c>
      <c r="I136" s="46">
        <v>202</v>
      </c>
    </row>
    <row r="137" spans="1:9" s="38" customFormat="1" ht="27" customHeight="1" x14ac:dyDescent="0.4">
      <c r="A137" s="38" t="s">
        <v>176</v>
      </c>
      <c r="G137" s="21"/>
      <c r="I137" s="44"/>
    </row>
    <row r="138" spans="1:9" ht="35" x14ac:dyDescent="0.35">
      <c r="A138" s="40" t="s">
        <v>61</v>
      </c>
      <c r="B138" s="40" t="s">
        <v>853</v>
      </c>
      <c r="C138" s="40" t="s">
        <v>853</v>
      </c>
      <c r="D138" s="40" t="s">
        <v>853</v>
      </c>
      <c r="E138" s="40" t="s">
        <v>853</v>
      </c>
      <c r="F138" s="40" t="s">
        <v>853</v>
      </c>
      <c r="G138" s="39"/>
    </row>
    <row r="139" spans="1:9" ht="27" customHeight="1" x14ac:dyDescent="0.35">
      <c r="A139" s="40" t="s">
        <v>62</v>
      </c>
      <c r="B139" s="40">
        <v>1</v>
      </c>
      <c r="C139" s="40">
        <v>1</v>
      </c>
      <c r="D139" s="40">
        <v>1</v>
      </c>
      <c r="E139" s="40">
        <v>1</v>
      </c>
      <c r="F139" s="40">
        <v>1</v>
      </c>
      <c r="G139" s="39">
        <f>COUNTIF(B139:F139,1)</f>
        <v>5</v>
      </c>
      <c r="H139" s="40">
        <f>COUNTIF(B139:F139,0)</f>
        <v>0</v>
      </c>
      <c r="I139" s="46">
        <v>202</v>
      </c>
    </row>
    <row r="140" spans="1:9" s="38" customFormat="1" ht="27" customHeight="1" x14ac:dyDescent="0.4">
      <c r="A140" s="38" t="s">
        <v>175</v>
      </c>
      <c r="G140" s="21"/>
      <c r="I140" s="44"/>
    </row>
    <row r="141" spans="1:9" x14ac:dyDescent="0.35">
      <c r="A141" s="40" t="s">
        <v>63</v>
      </c>
      <c r="B141" s="40" t="s">
        <v>587</v>
      </c>
      <c r="C141" s="40" t="s">
        <v>587</v>
      </c>
      <c r="D141" s="40" t="s">
        <v>854</v>
      </c>
      <c r="E141" s="40" t="s">
        <v>587</v>
      </c>
      <c r="F141" s="40" t="s">
        <v>587</v>
      </c>
      <c r="G141" s="39"/>
    </row>
    <row r="142" spans="1:9" ht="27" customHeight="1" x14ac:dyDescent="0.35">
      <c r="A142" s="40" t="s">
        <v>64</v>
      </c>
      <c r="B142" s="40" t="s">
        <v>518</v>
      </c>
      <c r="C142" s="40" t="s">
        <v>518</v>
      </c>
      <c r="D142" s="40">
        <v>1</v>
      </c>
      <c r="E142" s="40" t="s">
        <v>518</v>
      </c>
      <c r="F142" s="40" t="s">
        <v>518</v>
      </c>
      <c r="G142" s="39">
        <f>COUNTIF(B142:F142,1)</f>
        <v>1</v>
      </c>
      <c r="H142" s="40">
        <f>COUNTIF(B142:F142,0)</f>
        <v>0</v>
      </c>
      <c r="I142" s="46">
        <v>201</v>
      </c>
    </row>
    <row r="143" spans="1:9" s="38" customFormat="1" ht="27" customHeight="1" x14ac:dyDescent="0.4">
      <c r="A143" s="78" t="s">
        <v>855</v>
      </c>
      <c r="B143" s="78"/>
      <c r="G143" s="21"/>
      <c r="I143" s="44"/>
    </row>
    <row r="144" spans="1:9" ht="18" customHeight="1" x14ac:dyDescent="0.35">
      <c r="A144" s="40" t="s">
        <v>65</v>
      </c>
      <c r="B144" s="40" t="s">
        <v>856</v>
      </c>
      <c r="C144" s="40" t="s">
        <v>856</v>
      </c>
      <c r="D144" s="40" t="s">
        <v>857</v>
      </c>
      <c r="E144" s="40" t="s">
        <v>856</v>
      </c>
      <c r="F144" s="40" t="s">
        <v>856</v>
      </c>
      <c r="G144" s="39"/>
    </row>
    <row r="145" spans="1:9" ht="27" customHeight="1" x14ac:dyDescent="0.35">
      <c r="A145" s="40" t="s">
        <v>66</v>
      </c>
      <c r="B145" s="40">
        <v>1</v>
      </c>
      <c r="C145" s="40">
        <v>1</v>
      </c>
      <c r="D145" s="40">
        <v>1</v>
      </c>
      <c r="E145" s="40">
        <v>1</v>
      </c>
      <c r="F145" s="40">
        <v>1</v>
      </c>
      <c r="G145" s="39">
        <f>COUNTIF(B145:F145,1)</f>
        <v>5</v>
      </c>
      <c r="H145" s="40">
        <f>COUNTIF(B145:F145,0)</f>
        <v>0</v>
      </c>
      <c r="I145" s="46">
        <v>201</v>
      </c>
    </row>
    <row r="146" spans="1:9" s="38" customFormat="1" ht="27" customHeight="1" x14ac:dyDescent="0.4">
      <c r="A146" s="38" t="s">
        <v>173</v>
      </c>
      <c r="G146" s="21"/>
      <c r="I146" s="44"/>
    </row>
    <row r="147" spans="1:9" ht="17.25" customHeight="1" x14ac:dyDescent="0.35">
      <c r="A147" s="40" t="s">
        <v>67</v>
      </c>
      <c r="B147" s="40" t="s">
        <v>587</v>
      </c>
      <c r="C147" s="40" t="s">
        <v>587</v>
      </c>
      <c r="D147" s="40" t="s">
        <v>858</v>
      </c>
      <c r="E147" s="40" t="s">
        <v>587</v>
      </c>
      <c r="F147" s="40" t="s">
        <v>587</v>
      </c>
      <c r="G147" s="39"/>
    </row>
    <row r="148" spans="1:9" ht="27" customHeight="1" x14ac:dyDescent="0.35">
      <c r="A148" s="40" t="s">
        <v>68</v>
      </c>
      <c r="B148" s="40" t="s">
        <v>518</v>
      </c>
      <c r="C148" s="40" t="s">
        <v>518</v>
      </c>
      <c r="D148" s="40">
        <v>1</v>
      </c>
      <c r="E148" s="40" t="s">
        <v>518</v>
      </c>
      <c r="F148" s="40" t="s">
        <v>518</v>
      </c>
      <c r="G148" s="39">
        <f>COUNTIF(B148:F148,1)</f>
        <v>1</v>
      </c>
      <c r="H148" s="40">
        <f>COUNTIF(B148:F148,0)</f>
        <v>0</v>
      </c>
      <c r="I148" s="46">
        <v>202</v>
      </c>
    </row>
    <row r="149" spans="1:9" s="38" customFormat="1" ht="27" customHeight="1" x14ac:dyDescent="0.4">
      <c r="A149" s="78" t="s">
        <v>859</v>
      </c>
      <c r="B149" s="78"/>
      <c r="G149" s="21"/>
      <c r="I149" s="44"/>
    </row>
    <row r="150" spans="1:9" x14ac:dyDescent="0.35">
      <c r="A150" s="40" t="s">
        <v>69</v>
      </c>
      <c r="B150" s="40" t="s">
        <v>596</v>
      </c>
      <c r="C150" s="40" t="s">
        <v>596</v>
      </c>
      <c r="D150" s="40" t="s">
        <v>596</v>
      </c>
      <c r="E150" s="40" t="s">
        <v>596</v>
      </c>
      <c r="F150" s="40" t="s">
        <v>596</v>
      </c>
      <c r="G150" s="39"/>
    </row>
    <row r="151" spans="1:9" ht="27" customHeight="1" x14ac:dyDescent="0.35">
      <c r="A151" s="40" t="s">
        <v>70</v>
      </c>
      <c r="B151" s="40" t="s">
        <v>518</v>
      </c>
      <c r="C151" s="40" t="s">
        <v>518</v>
      </c>
      <c r="D151" s="40" t="s">
        <v>518</v>
      </c>
      <c r="E151" s="40" t="s">
        <v>518</v>
      </c>
      <c r="F151" s="40" t="s">
        <v>518</v>
      </c>
      <c r="G151" s="39">
        <f>COUNTIF(B151:F151,1)</f>
        <v>0</v>
      </c>
      <c r="H151" s="40">
        <f>COUNTIF(B151:F151,0)</f>
        <v>0</v>
      </c>
      <c r="I151" s="46">
        <v>202</v>
      </c>
    </row>
    <row r="152" spans="1:9" s="38" customFormat="1" ht="27" customHeight="1" x14ac:dyDescent="0.4">
      <c r="A152" s="38" t="s">
        <v>860</v>
      </c>
      <c r="G152" s="21"/>
      <c r="I152" s="44"/>
    </row>
    <row r="153" spans="1:9" s="8" customFormat="1" ht="19.5" customHeight="1" x14ac:dyDescent="0.35">
      <c r="A153" s="8" t="s">
        <v>209</v>
      </c>
      <c r="B153" s="8">
        <v>533</v>
      </c>
      <c r="C153" s="8">
        <v>256</v>
      </c>
      <c r="D153" s="8">
        <v>416</v>
      </c>
      <c r="E153" s="8">
        <v>246</v>
      </c>
      <c r="F153" s="8">
        <v>325</v>
      </c>
      <c r="G153" s="23"/>
      <c r="I153" s="45"/>
    </row>
    <row r="154" spans="1:9" s="8" customFormat="1" ht="16.5" customHeight="1" x14ac:dyDescent="0.35">
      <c r="A154" s="8" t="s">
        <v>211</v>
      </c>
      <c r="B154" s="8">
        <v>80</v>
      </c>
      <c r="C154" s="8">
        <v>29</v>
      </c>
      <c r="D154" s="8">
        <v>43</v>
      </c>
      <c r="E154" s="8">
        <v>32</v>
      </c>
      <c r="F154" s="8">
        <v>35</v>
      </c>
      <c r="G154" s="23"/>
      <c r="I154" s="45"/>
    </row>
    <row r="155" spans="1:9" x14ac:dyDescent="0.35">
      <c r="A155" s="40" t="s">
        <v>71</v>
      </c>
      <c r="B155" s="40" t="s">
        <v>861</v>
      </c>
      <c r="C155" s="40" t="s">
        <v>862</v>
      </c>
      <c r="D155" s="40" t="s">
        <v>863</v>
      </c>
      <c r="E155" s="40" t="s">
        <v>864</v>
      </c>
      <c r="F155" s="40" t="s">
        <v>865</v>
      </c>
      <c r="G155" s="39"/>
    </row>
    <row r="156" spans="1:9" ht="27" customHeight="1" x14ac:dyDescent="0.35">
      <c r="A156" s="40" t="s">
        <v>72</v>
      </c>
      <c r="B156" s="40">
        <f t="shared" ref="B156:C156" si="3">IFERROR((B153-B154)/B153,"")</f>
        <v>0.84990619136960599</v>
      </c>
      <c r="C156" s="40">
        <f t="shared" si="3"/>
        <v>0.88671875</v>
      </c>
      <c r="D156" s="40">
        <f>IFERROR((D153-D154)/D153,"")</f>
        <v>0.89663461538461542</v>
      </c>
      <c r="E156" s="40">
        <f>IFERROR((E153-E154)/E153,"")</f>
        <v>0.86991869918699183</v>
      </c>
      <c r="F156" s="40">
        <f t="shared" ref="F156" si="4">IFERROR((F153-F154)/F153,"")</f>
        <v>0.89230769230769236</v>
      </c>
      <c r="G156" s="39">
        <f>COUNTIF(B156:F156,1)</f>
        <v>0</v>
      </c>
      <c r="H156" s="40">
        <f>COUNTIF(B156:F156,0)</f>
        <v>0</v>
      </c>
      <c r="I156" s="46">
        <v>201</v>
      </c>
    </row>
    <row r="157" spans="1:9" s="38" customFormat="1" ht="27" customHeight="1" x14ac:dyDescent="0.4">
      <c r="A157" s="38" t="s">
        <v>174</v>
      </c>
      <c r="G157" s="21"/>
      <c r="I157" s="44"/>
    </row>
    <row r="158" spans="1:9" x14ac:dyDescent="0.35">
      <c r="A158" s="40" t="s">
        <v>73</v>
      </c>
      <c r="G158" s="39"/>
    </row>
    <row r="159" spans="1:9" ht="27" customHeight="1" x14ac:dyDescent="0.35">
      <c r="A159" s="40" t="s">
        <v>74</v>
      </c>
      <c r="B159" s="40">
        <f>IFERROR(_xlfn.AGGREGATE(9,6,B27,B27,B39,B69,B72,B93,B98,B106,B118,B130,B133,B139,B142,B145,B148,B162)/COUNT(B27,B27,B39,B69,B72,B93,B98,B106,B118,B130,B133,B139,B142,B145,B148,B162),"Incomplete Scoring")</f>
        <v>0.82485875706214695</v>
      </c>
      <c r="C159" s="40">
        <f>IFERROR(_xlfn.AGGREGATE(9,6,C27,C27,C39,C69,C72,C93,C98,C106,C118,C130,C133,C139,C142,C145,C148,C162)/COUNT(C27,C27,C39,C69,C72,C93,C98,C106,C118,C130,C133,C139,C142,C145,C148,C162),"Incomplete Scoring")</f>
        <v>0.78703703703703709</v>
      </c>
      <c r="D159" s="40">
        <f t="shared" ref="D159:F159" si="5">IFERROR(_xlfn.AGGREGATE(9,6,D27,D27,D39,D69,D72,D93,D98,D106,D118,D130,D133,D139,D142,D145,D148,D162)/COUNT(D27,D27,D39,D69,D72,D93,D98,D106,D118,D130,D133,D139,D142,D145,D148,D162),"Incomplete Scoring")</f>
        <v>0.71148255813953487</v>
      </c>
      <c r="E159" s="40">
        <f t="shared" si="5"/>
        <v>0.82236842105263153</v>
      </c>
      <c r="F159" s="40">
        <f t="shared" si="5"/>
        <v>0.77954545454545465</v>
      </c>
      <c r="G159" s="39">
        <f>COUNTIF(B159:F159,1)</f>
        <v>0</v>
      </c>
      <c r="H159" s="40">
        <f>COUNTIF(B159:F159,0)</f>
        <v>0</v>
      </c>
      <c r="I159" s="46">
        <v>201</v>
      </c>
    </row>
    <row r="160" spans="1:9" s="38" customFormat="1" ht="27" customHeight="1" x14ac:dyDescent="0.4">
      <c r="A160" s="38" t="s">
        <v>144</v>
      </c>
      <c r="G160" s="21"/>
      <c r="I160" s="44"/>
    </row>
    <row r="161" spans="1:9" ht="87.5" x14ac:dyDescent="0.35">
      <c r="A161" s="40" t="s">
        <v>167</v>
      </c>
      <c r="B161" s="40" t="s">
        <v>619</v>
      </c>
      <c r="C161" s="40" t="s">
        <v>619</v>
      </c>
      <c r="D161" s="40" t="s">
        <v>866</v>
      </c>
      <c r="E161" s="40" t="s">
        <v>619</v>
      </c>
      <c r="F161" s="40" t="s">
        <v>619</v>
      </c>
      <c r="G161" s="39"/>
    </row>
    <row r="162" spans="1:9" ht="27" customHeight="1" x14ac:dyDescent="0.35">
      <c r="A162" s="40" t="s">
        <v>168</v>
      </c>
      <c r="B162" s="40" t="s">
        <v>518</v>
      </c>
      <c r="C162" s="40" t="s">
        <v>518</v>
      </c>
      <c r="D162" s="40">
        <v>0</v>
      </c>
      <c r="E162" s="40" t="s">
        <v>518</v>
      </c>
      <c r="F162" s="40" t="s">
        <v>518</v>
      </c>
      <c r="G162" s="39">
        <f>COUNTIF(B162:F162,1)</f>
        <v>0</v>
      </c>
      <c r="H162" s="40">
        <f>COUNTIF(B162:F162,0)</f>
        <v>1</v>
      </c>
      <c r="I162" s="46">
        <v>212</v>
      </c>
    </row>
    <row r="163" spans="1:9" s="9" customFormat="1" ht="51.75" customHeight="1" x14ac:dyDescent="0.35">
      <c r="I163" s="47"/>
    </row>
    <row r="164" spans="1:9" ht="20.25" customHeight="1" x14ac:dyDescent="0.35">
      <c r="A164" s="10"/>
    </row>
    <row r="165" spans="1:9" s="14" customFormat="1" ht="40" x14ac:dyDescent="0.35">
      <c r="A165" s="53" t="s">
        <v>603</v>
      </c>
      <c r="B165" s="15">
        <f>IFERROR(AVERAGEIFS(B3:B162,$A$3:$A162,"*Score*",B3:B162,"&gt;=0")*100,"Scoring Incomplete")</f>
        <v>79.915843853679732</v>
      </c>
      <c r="C165" s="15">
        <f>IFERROR(AVERAGEIFS(C3:C162,$A$3:$A162,"*Score*",C3:C162,"&gt;=0")*100,"Scoring Incomplete")</f>
        <v>75.328333976337447</v>
      </c>
      <c r="D165" s="15">
        <f>IFERROR(AVERAGEIFS(D3:D162,$A$3:$A162,"*Score*",D3:D162,"&gt;=0")*100,"Scoring Incomplete")</f>
        <v>74.977940820964079</v>
      </c>
      <c r="E165" s="15">
        <f>IFERROR(AVERAGEIFS(E3:E162,$A$3:$A162,"*Score*",E3:E162,"&gt;=0")*100,"Scoring Incomplete")</f>
        <v>78.3147130402225</v>
      </c>
      <c r="F165" s="15">
        <f>IFERROR(AVERAGEIFS(F3:F162,$A$3:$A162,"*Score*",F3:F162,"&gt;=0")*100,"Scoring Incomplete")</f>
        <v>78.832495629370641</v>
      </c>
      <c r="I165" s="48"/>
    </row>
    <row r="166" spans="1:9" s="49" customFormat="1" ht="20.5" thickBot="1" x14ac:dyDescent="0.4">
      <c r="A166" s="46"/>
      <c r="I166" s="48"/>
    </row>
    <row r="167" spans="1:9" s="16" customFormat="1" ht="46.5" thickBot="1" x14ac:dyDescent="0.4">
      <c r="A167" s="56" t="s">
        <v>604</v>
      </c>
      <c r="B167" s="20">
        <f>IFERROR(AVERAGE(B165:F165),"No Scores")</f>
        <v>77.47386546411488</v>
      </c>
      <c r="I167" s="50"/>
    </row>
    <row r="168" spans="1:9" s="16" customFormat="1" ht="25" x14ac:dyDescent="0.35">
      <c r="A168" s="55"/>
      <c r="B168" s="52"/>
      <c r="I168" s="50"/>
    </row>
    <row r="169" spans="1:9" s="14" customFormat="1" ht="41.25" customHeight="1" x14ac:dyDescent="0.35">
      <c r="A169" s="35" t="s">
        <v>605</v>
      </c>
      <c r="B169" s="15">
        <f>IFERROR(AVERAGEIFS(B$3:B$162,$A$3:$A$162,"*Score*",B$3:B$162,"&gt;=0",$I$3:$I$162,"&gt;200",$I$3:$I$162,"&lt;203")*100,"Scoring Incomplete")</f>
        <v>78.292280132710061</v>
      </c>
      <c r="C169" s="15">
        <f t="shared" ref="C169:F169" si="6">IFERROR(AVERAGEIFS(C$3:C$162,$A$3:$A$162,"*Score*",C$3:C$162,"&gt;=0",$I$3:$I$162,"&gt;200",$I$3:$I$162,"&lt;203")*100,"Scoring Incomplete")</f>
        <v>71.734074931412891</v>
      </c>
      <c r="D169" s="15">
        <f t="shared" si="6"/>
        <v>78.542278941988258</v>
      </c>
      <c r="E169" s="15">
        <f t="shared" si="6"/>
        <v>76.242832691484807</v>
      </c>
      <c r="F169" s="15">
        <f t="shared" si="6"/>
        <v>78.105594405594417</v>
      </c>
      <c r="G169" s="48"/>
    </row>
    <row r="170" spans="1:9" s="14" customFormat="1" ht="18.75" customHeight="1" thickBot="1" x14ac:dyDescent="0.4">
      <c r="A170" s="35"/>
      <c r="B170" s="15"/>
      <c r="C170" s="15"/>
      <c r="D170" s="15"/>
      <c r="E170" s="15"/>
      <c r="F170" s="15"/>
      <c r="G170" s="48"/>
    </row>
    <row r="171" spans="1:9" s="16" customFormat="1" ht="57.75" customHeight="1" thickBot="1" x14ac:dyDescent="0.4">
      <c r="A171" s="36" t="s">
        <v>606</v>
      </c>
      <c r="B171" s="20">
        <f>IFERROR(AVERAGE(B169:F169),"No Scores")</f>
        <v>76.583412220638095</v>
      </c>
      <c r="G171" s="50"/>
    </row>
    <row r="172" spans="1:9" ht="60" customHeight="1" x14ac:dyDescent="0.4">
      <c r="A172" s="41"/>
      <c r="G172" s="45"/>
      <c r="I172" s="40"/>
    </row>
    <row r="173" spans="1:9" s="14" customFormat="1" ht="41.25" customHeight="1" thickBot="1" x14ac:dyDescent="0.4">
      <c r="A173" s="35" t="s">
        <v>503</v>
      </c>
      <c r="B173" s="15">
        <f t="array" ref="B173">IFERROR(SUM(SUMIFS(B$3:B$162,$A$3:$A$162,"*Score*",B$3:B$162,"&gt;=0",$I$3:$I$162,{202,212}))/SUM(COUNTIFS($A$3:$A$162,"*Score*",B$3:B$162,"&gt;=0",$I$3:$I$162,{202,212}))*100,"Scoring Incomplete")</f>
        <v>73.076923076923066</v>
      </c>
      <c r="C173" s="15">
        <f t="array" ref="C173">IFERROR(SUM(SUMIFS(C$3:C$162,$A$3:$A$162,"*Score*",C$3:C$162,"&gt;=0",$I$3:$I$162,{202,212}))/SUM(COUNTIFS($A$3:$A$162,"*Score*",C$3:C$162,"&gt;=0",$I$3:$I$162,{202,212}))*100,"Scoring Incomplete")</f>
        <v>69.246031746031747</v>
      </c>
      <c r="D173" s="15">
        <f t="array" ref="D173">IFERROR(SUM(SUMIFS(D$3:D$162,$A$3:$A$162,"*Score*",D$3:D$162,"&gt;=0",$I$3:$I$162,{202,212}))/SUM(COUNTIFS($A$3:$A$162,"*Score*",D$3:D$162,"&gt;=0",$I$3:$I$162,{202,212}))*100,"Scoring Incomplete")</f>
        <v>68.75</v>
      </c>
      <c r="E173" s="15">
        <f t="array" ref="E173">IFERROR(SUM(SUMIFS(E$3:E$162,$A$3:$A$162,"*Score*",E$3:E$162,"&gt;=0",$I$3:$I$162,{202,212}))/SUM(COUNTIFS($A$3:$A$162,"*Score*",E$3:E$162,"&gt;=0",$I$3:$I$162,{202,212}))*100,"Scoring Incomplete")</f>
        <v>73.076923076923066</v>
      </c>
      <c r="F173" s="15">
        <f t="array" ref="F173">IFERROR(SUM(SUMIFS(F$3:F$162,$A$3:$A$162,"*Score*",F$3:F$162,"&gt;=0",$I$3:$I$162,{202,212}))/SUM(COUNTIFS($A$3:$A$162,"*Score*",F$3:F$162,"&gt;=0",$I$3:$I$162,{202,212}))*100,"Scoring Incomplete")</f>
        <v>76.923076923076934</v>
      </c>
      <c r="G173" s="48"/>
    </row>
    <row r="174" spans="1:9" s="16" customFormat="1" ht="57.75" customHeight="1" thickBot="1" x14ac:dyDescent="0.4">
      <c r="A174" s="36" t="s">
        <v>505</v>
      </c>
      <c r="B174" s="20">
        <f>IFERROR(AVERAGE(B173:F173),"No Scores")</f>
        <v>72.214590964590954</v>
      </c>
      <c r="G174" s="50"/>
    </row>
    <row r="175" spans="1:9" s="14" customFormat="1" ht="38.25" customHeight="1" x14ac:dyDescent="0.35">
      <c r="A175" s="35"/>
      <c r="B175" s="15"/>
      <c r="C175" s="15"/>
      <c r="D175" s="15"/>
      <c r="E175" s="15"/>
      <c r="F175" s="15"/>
      <c r="G175" s="48"/>
    </row>
    <row r="176" spans="1:9" s="14" customFormat="1" ht="41.25" customHeight="1" thickBot="1" x14ac:dyDescent="0.4">
      <c r="A176" s="35" t="s">
        <v>504</v>
      </c>
      <c r="B176" s="15">
        <f t="array" ref="B176">IFERROR(SUM(SUMIFS(B$3:B$162,$A$3:$A$162,"*Score*",B$3:B$162,"&gt;=0",$I$3:$I$162,{201,211}))/SUM(COUNTIFS($A$3:$A$162,"*Score*",B$3:B$162,"&gt;=0",$I$3:$I$162,{201,211}))*100,"Scoring Incomplete")</f>
        <v>83.739277962097304</v>
      </c>
      <c r="C176" s="15">
        <f t="array" ref="C176">IFERROR(SUM(SUMIFS(C$3:C$162,$A$3:$A$162,"*Score*",C$3:C$162,"&gt;=0",$I$3:$I$162,{201,211}))/SUM(COUNTIFS($A$3:$A$162,"*Score*",C$3:C$162,"&gt;=0",$I$3:$I$162,{201,211}))*100,"Scoring Incomplete")</f>
        <v>78.208360890652557</v>
      </c>
      <c r="D176" s="15">
        <f t="array" ref="D176">IFERROR(SUM(SUMIFS(D$3:D$162,$A$3:$A$162,"*Score*",D$3:D$162,"&gt;=0",$I$3:$I$162,{201,211}))/SUM(COUNTIFS($A$3:$A$162,"*Score*",D$3:D$162,"&gt;=0",$I$3:$I$162,{201,211}))*100,"Scoring Incomplete")</f>
        <v>79.959190518783544</v>
      </c>
      <c r="E176" s="15">
        <f t="array" ref="E176">IFERROR(SUM(SUMIFS(E$3:E$162,$A$3:$A$162,"*Score*",E$3:E$162,"&gt;=0",$I$3:$I$162,{201,211}))/SUM(COUNTIFS($A$3:$A$162,"*Score*",E$3:E$162,"&gt;=0",$I$3:$I$162,{201,211}))*100,"Scoring Incomplete")</f>
        <v>83.670600960395575</v>
      </c>
      <c r="F176" s="15">
        <f t="array" ref="F176">IFERROR(SUM(SUMIFS(F$3:F$162,$A$3:$A$162,"*Score*",F$3:F$162,"&gt;=0",$I$3:$I$162,{201,211}))/SUM(COUNTIFS($A$3:$A$162,"*Score*",F$3:F$162,"&gt;=0",$I$3:$I$162,{201,211}))*100,"Scoring Incomplete")</f>
        <v>80.702214452214463</v>
      </c>
      <c r="G176" s="48"/>
    </row>
    <row r="177" spans="1:9" s="16" customFormat="1" ht="57.75" customHeight="1" thickBot="1" x14ac:dyDescent="0.4">
      <c r="A177" s="36" t="s">
        <v>495</v>
      </c>
      <c r="B177" s="20">
        <f>IFERROR(AVERAGE(B176:F176),"No Scores")</f>
        <v>81.255928956828683</v>
      </c>
      <c r="G177" s="50"/>
    </row>
    <row r="178" spans="1:9" ht="20" x14ac:dyDescent="0.35">
      <c r="I178" s="48"/>
    </row>
    <row r="179" spans="1:9" ht="20" x14ac:dyDescent="0.35">
      <c r="A179" s="40" t="s">
        <v>607</v>
      </c>
      <c r="B179" s="40">
        <f>SUM(B4:F4)</f>
        <v>73</v>
      </c>
      <c r="I179" s="48"/>
    </row>
    <row r="180" spans="1:9" ht="22.5" x14ac:dyDescent="0.35">
      <c r="A180" s="40" t="s">
        <v>608</v>
      </c>
      <c r="B180" s="40">
        <f>SUM(B5:F5)</f>
        <v>57</v>
      </c>
      <c r="I180" s="50"/>
    </row>
    <row r="182" spans="1:9" ht="20" x14ac:dyDescent="0.35">
      <c r="A182" s="40" t="s">
        <v>609</v>
      </c>
      <c r="B182" s="40">
        <f>SUM(B95:F95)</f>
        <v>239</v>
      </c>
      <c r="I182" s="48"/>
    </row>
    <row r="183" spans="1:9" ht="22.5" x14ac:dyDescent="0.35">
      <c r="A183" s="40" t="s">
        <v>610</v>
      </c>
      <c r="B183" s="40">
        <f>SUM(B96:F96)</f>
        <v>215</v>
      </c>
      <c r="I183" s="50"/>
    </row>
    <row r="184" spans="1:9" ht="20" x14ac:dyDescent="0.35">
      <c r="I184" s="48"/>
    </row>
    <row r="185" spans="1:9" ht="20" x14ac:dyDescent="0.35">
      <c r="I185" s="48"/>
    </row>
    <row r="186" spans="1:9" ht="22.5" x14ac:dyDescent="0.35">
      <c r="I186" s="50"/>
    </row>
  </sheetData>
  <mergeCells count="11">
    <mergeCell ref="A22:B22"/>
    <mergeCell ref="G1:G2"/>
    <mergeCell ref="H1:H2"/>
    <mergeCell ref="I1:I2"/>
    <mergeCell ref="A10:B10"/>
    <mergeCell ref="A16:B16"/>
    <mergeCell ref="A64:B64"/>
    <mergeCell ref="A94:B94"/>
    <mergeCell ref="A125:B125"/>
    <mergeCell ref="A143:B143"/>
    <mergeCell ref="A149:B149"/>
  </mergeCells>
  <dataValidations count="1">
    <dataValidation type="list" allowBlank="1" showInputMessage="1" showErrorMessage="1" sqref="B6:F7" xr:uid="{5092629C-6A7F-4157-AFB5-5E4B03B618E1}">
      <formula1>"N/A,1,.75,.5,.25,0"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My Vaccine Record</vt:lpstr>
      <vt:lpstr>Vision Zero</vt:lpstr>
      <vt:lpstr>Recovery for all</vt:lpstr>
      <vt:lpstr>Ext. Vaccination Scheduler</vt:lpstr>
      <vt:lpstr>MOME</vt:lpstr>
      <vt:lpstr>HPD</vt:lpstr>
      <vt:lpstr>DHS</vt:lpstr>
      <vt:lpstr>CAPS Online</vt:lpstr>
      <vt:lpstr>MOCS</vt:lpstr>
      <vt:lpstr>One NYC</vt:lpstr>
      <vt:lpstr>Workforce Development</vt:lpstr>
      <vt:lpstr>Audit Template</vt:lpstr>
      <vt:lpstr>Info</vt:lpstr>
      <vt:lpstr>Info!_Hlk73021899</vt:lpstr>
      <vt:lpstr>Info!_Hlk73022505</vt:lpstr>
      <vt:lpstr>Info!_Hlk73109532</vt:lpstr>
      <vt:lpstr>Info!_Hlk73368093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Ziminski, Michael</dc:creator>
  <cp:lastModifiedBy>Walei Sabry</cp:lastModifiedBy>
  <cp:lastPrinted>2018-03-26T21:02:37Z</cp:lastPrinted>
  <dcterms:created xsi:type="dcterms:W3CDTF">2017-06-12T15:23:08Z</dcterms:created>
  <dcterms:modified xsi:type="dcterms:W3CDTF">2021-07-01T16:54:40Z</dcterms:modified>
</cp:coreProperties>
</file>