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tudebakerK\Desktop\"/>
    </mc:Choice>
  </mc:AlternateContent>
  <xr:revisionPtr revIDLastSave="0" documentId="8_{5CF8DD53-E7F0-480E-BD2A-B94BE93735AA}" xr6:coauthVersionLast="47" xr6:coauthVersionMax="47" xr10:uidLastSave="{00000000-0000-0000-0000-000000000000}"/>
  <bookViews>
    <workbookView xWindow="3420" yWindow="3420" windowWidth="21600" windowHeight="11385" tabRatio="887" xr2:uid="{00000000-000D-0000-FFFF-FFFF00000000}"/>
  </bookViews>
  <sheets>
    <sheet name="1. Revenue Source" sheetId="4" r:id="rId1"/>
    <sheet name="2. Property Type" sheetId="3" r:id="rId2"/>
    <sheet name="3. Mortgage Amount" sheetId="1" r:id="rId3"/>
    <sheet name="4. Boro" sheetId="2" r:id="rId4"/>
    <sheet name="5. Mortgage Amt-Entities" sheetId="5" r:id="rId5"/>
    <sheet name="6. Boro-Entities" sheetId="6" r:id="rId6"/>
    <sheet name="7. Prop Type-Commercial" sheetId="10" r:id="rId7"/>
    <sheet name="8. Top Mortgages" sheetId="9" r:id="rId8"/>
    <sheet name="9 Historical - All Props" sheetId="19" r:id="rId9"/>
    <sheet name="10 Historical - Residential" sheetId="20" r:id="rId10"/>
  </sheets>
  <definedNames>
    <definedName name="_xlnm.Print_Area" localSheetId="2">'3. Mortgage Amount'!$A$7:$F$66</definedName>
    <definedName name="_xlnm.Print_Titles" localSheetId="2">'3. Mortgage Amount'!$1:$5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6" l="1"/>
  <c r="I32" i="6"/>
  <c r="I33" i="6"/>
  <c r="I34" i="6"/>
  <c r="E33" i="6"/>
  <c r="E34" i="6"/>
  <c r="E32" i="6"/>
  <c r="E31" i="6"/>
  <c r="B32" i="6"/>
  <c r="B33" i="6"/>
  <c r="B34" i="6"/>
  <c r="B31" i="6"/>
  <c r="B35" i="6"/>
  <c r="I27" i="6"/>
  <c r="I19" i="6"/>
  <c r="E27" i="6"/>
  <c r="B27" i="6"/>
  <c r="E19" i="6"/>
  <c r="B19" i="6"/>
  <c r="E38" i="2"/>
  <c r="C38" i="2"/>
  <c r="B38" i="2"/>
  <c r="E27" i="2"/>
  <c r="C27" i="2"/>
  <c r="B27" i="2"/>
  <c r="E18" i="2"/>
  <c r="C18" i="2"/>
  <c r="B18" i="2"/>
  <c r="E51" i="1"/>
  <c r="C51" i="1"/>
  <c r="B51" i="1"/>
  <c r="E35" i="1"/>
  <c r="C35" i="1"/>
  <c r="B35" i="1"/>
  <c r="C22" i="1"/>
  <c r="B22" i="1"/>
  <c r="H26" i="10"/>
  <c r="D26" i="10"/>
  <c r="B26" i="10"/>
  <c r="B45" i="10"/>
  <c r="B64" i="10"/>
  <c r="H45" i="10"/>
  <c r="D45" i="10"/>
  <c r="I49" i="5"/>
  <c r="I48" i="5"/>
  <c r="I47" i="5"/>
  <c r="I46" i="5"/>
  <c r="I45" i="5"/>
  <c r="I44" i="5"/>
  <c r="I43" i="5"/>
  <c r="I42" i="5"/>
  <c r="I41" i="5"/>
  <c r="I37" i="5"/>
  <c r="I24" i="5"/>
  <c r="E49" i="5"/>
  <c r="E48" i="5"/>
  <c r="E47" i="5"/>
  <c r="E46" i="5"/>
  <c r="E50" i="5"/>
  <c r="E45" i="5"/>
  <c r="E44" i="5"/>
  <c r="E43" i="5"/>
  <c r="E42" i="5"/>
  <c r="E41" i="5"/>
  <c r="E37" i="5"/>
  <c r="E24" i="5"/>
  <c r="B49" i="5"/>
  <c r="B48" i="5"/>
  <c r="B47" i="5"/>
  <c r="B46" i="5"/>
  <c r="B45" i="5"/>
  <c r="B44" i="5"/>
  <c r="B43" i="5"/>
  <c r="B42" i="5"/>
  <c r="B41" i="5"/>
  <c r="B37" i="5"/>
  <c r="B24" i="5"/>
  <c r="E48" i="2"/>
  <c r="C48" i="2"/>
  <c r="B48" i="2"/>
  <c r="E47" i="2"/>
  <c r="C47" i="2"/>
  <c r="B47" i="2"/>
  <c r="E46" i="2"/>
  <c r="C46" i="2"/>
  <c r="B46" i="2"/>
  <c r="E45" i="2"/>
  <c r="C45" i="2"/>
  <c r="B45" i="2"/>
  <c r="B49" i="2"/>
  <c r="E44" i="2"/>
  <c r="C44" i="2"/>
  <c r="B44" i="2"/>
  <c r="E58" i="1"/>
  <c r="E59" i="1"/>
  <c r="E60" i="1"/>
  <c r="E61" i="1"/>
  <c r="E62" i="1"/>
  <c r="E63" i="1"/>
  <c r="E64" i="1"/>
  <c r="E65" i="1"/>
  <c r="E57" i="1"/>
  <c r="C58" i="1"/>
  <c r="C59" i="1"/>
  <c r="C60" i="1"/>
  <c r="C61" i="1"/>
  <c r="C62" i="1"/>
  <c r="C63" i="1"/>
  <c r="C64" i="1"/>
  <c r="C65" i="1"/>
  <c r="C57" i="1"/>
  <c r="B58" i="1"/>
  <c r="B59" i="1"/>
  <c r="B60" i="1"/>
  <c r="B61" i="1"/>
  <c r="B62" i="1"/>
  <c r="B63" i="1"/>
  <c r="B64" i="1"/>
  <c r="B65" i="1"/>
  <c r="B57" i="1"/>
  <c r="E22" i="1"/>
  <c r="C15" i="3"/>
  <c r="B15" i="3"/>
  <c r="C19" i="4"/>
  <c r="C14" i="4"/>
  <c r="J57" i="10"/>
  <c r="H56" i="10"/>
  <c r="F56" i="10"/>
  <c r="J53" i="10"/>
  <c r="F53" i="10"/>
  <c r="B53" i="10"/>
  <c r="B51" i="10"/>
  <c r="B62" i="10"/>
  <c r="F62" i="10"/>
  <c r="F64" i="10"/>
  <c r="J64" i="10"/>
  <c r="J62" i="10"/>
  <c r="J61" i="10"/>
  <c r="J60" i="10"/>
  <c r="J59" i="10"/>
  <c r="J58" i="10"/>
  <c r="J56" i="10"/>
  <c r="J55" i="10"/>
  <c r="J54" i="10"/>
  <c r="J52" i="10"/>
  <c r="J51" i="10"/>
  <c r="F61" i="10"/>
  <c r="F60" i="10"/>
  <c r="F59" i="10"/>
  <c r="F58" i="10"/>
  <c r="F57" i="10"/>
  <c r="F55" i="10"/>
  <c r="F54" i="10"/>
  <c r="F52" i="10"/>
  <c r="F51" i="10"/>
  <c r="B61" i="10"/>
  <c r="B60" i="10"/>
  <c r="B59" i="10"/>
  <c r="B58" i="10"/>
  <c r="B57" i="10"/>
  <c r="B56" i="10"/>
  <c r="B55" i="10"/>
  <c r="B54" i="10"/>
  <c r="B52" i="10"/>
  <c r="H62" i="10"/>
  <c r="H61" i="10"/>
  <c r="H60" i="10"/>
  <c r="H59" i="10"/>
  <c r="H58" i="10"/>
  <c r="H57" i="10"/>
  <c r="H55" i="10"/>
  <c r="H54" i="10"/>
  <c r="H53" i="10"/>
  <c r="H52" i="10"/>
  <c r="H51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A1" i="1"/>
  <c r="C66" i="1"/>
  <c r="C24" i="4"/>
  <c r="D13" i="4"/>
  <c r="D17" i="4"/>
  <c r="H64" i="10"/>
  <c r="D64" i="10"/>
  <c r="E35" i="6"/>
  <c r="I35" i="6"/>
  <c r="B50" i="5"/>
  <c r="I50" i="5"/>
  <c r="E49" i="2"/>
  <c r="C49" i="2"/>
  <c r="B66" i="1"/>
  <c r="E66" i="1"/>
  <c r="D14" i="4"/>
  <c r="D23" i="4"/>
  <c r="D22" i="4"/>
  <c r="D24" i="4"/>
  <c r="D18" i="4"/>
  <c r="D12" i="4"/>
  <c r="D19" i="4"/>
</calcChain>
</file>

<file path=xl/sharedStrings.xml><?xml version="1.0" encoding="utf-8"?>
<sst xmlns="http://schemas.openxmlformats.org/spreadsheetml/2006/main" count="572" uniqueCount="154">
  <si>
    <t>Manhattan</t>
  </si>
  <si>
    <t>Bronx</t>
  </si>
  <si>
    <t>Brooklyn</t>
  </si>
  <si>
    <t>Queens</t>
  </si>
  <si>
    <t>Commercial</t>
  </si>
  <si>
    <t>Residential</t>
  </si>
  <si>
    <t>TOTAL</t>
  </si>
  <si>
    <t>Borough</t>
  </si>
  <si>
    <t>All Residential</t>
  </si>
  <si>
    <t>1-3 Family</t>
  </si>
  <si>
    <t>All Property Types</t>
  </si>
  <si>
    <t>Property Type</t>
  </si>
  <si>
    <t>Year</t>
  </si>
  <si>
    <t>MRT Liability</t>
  </si>
  <si>
    <t>Median</t>
  </si>
  <si>
    <t xml:space="preserve">Number </t>
  </si>
  <si>
    <t xml:space="preserve">Median </t>
  </si>
  <si>
    <t>Transactions</t>
  </si>
  <si>
    <t>$50K or Less</t>
  </si>
  <si>
    <t>$50K-$100K</t>
  </si>
  <si>
    <t>$100K-$250K</t>
  </si>
  <si>
    <t>$500K-$1M</t>
  </si>
  <si>
    <t>$1M-$5M</t>
  </si>
  <si>
    <t>$5M-$15M</t>
  </si>
  <si>
    <t>$15M-$20M</t>
  </si>
  <si>
    <t>$250K-$500K</t>
  </si>
  <si>
    <r>
      <t>Percent of All Mortgages</t>
    </r>
    <r>
      <rPr>
        <b/>
        <vertAlign val="superscript"/>
        <sz val="10"/>
        <rFont val="Arial"/>
        <family val="2"/>
      </rPr>
      <t>2</t>
    </r>
  </si>
  <si>
    <t>Total</t>
  </si>
  <si>
    <t>($ millions)</t>
  </si>
  <si>
    <t xml:space="preserve">1. Dedicated to New York City Transit Authority and certain paratransit and franchised bus operators. </t>
  </si>
  <si>
    <r>
      <t>Percent of All Transactions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</si>
  <si>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Taxable Mortgage Amount</t>
  </si>
  <si>
    <t>NYC General Fund</t>
  </si>
  <si>
    <t>Dedicated to MTA/SONYMA</t>
  </si>
  <si>
    <t>Percent of Total</t>
  </si>
  <si>
    <t>Mortgage Recording Tax</t>
  </si>
  <si>
    <t>Liability</t>
  </si>
  <si>
    <t>State-levied Taxes</t>
  </si>
  <si>
    <t>City-levied Taxes</t>
  </si>
  <si>
    <t xml:space="preserve">Total </t>
  </si>
  <si>
    <t>%</t>
  </si>
  <si>
    <t>Revenue Source and Destination</t>
  </si>
  <si>
    <t>Subtotal</t>
  </si>
  <si>
    <r>
      <t>Dedicated to NYC Transit Authority</t>
    </r>
    <r>
      <rPr>
        <vertAlign val="superscript"/>
        <sz val="10"/>
        <rFont val="Arial"/>
        <family val="2"/>
      </rPr>
      <t>1</t>
    </r>
  </si>
  <si>
    <r>
      <t>Dedicated to MTA/SONYMA/NYC Transit Authority</t>
    </r>
    <r>
      <rPr>
        <vertAlign val="superscript"/>
        <sz val="10"/>
        <rFont val="Arial"/>
        <family val="2"/>
      </rPr>
      <t>1</t>
    </r>
  </si>
  <si>
    <t>Staten Island</t>
  </si>
  <si>
    <t>Taxable Mortgage</t>
  </si>
  <si>
    <t>Broadway</t>
  </si>
  <si>
    <t>Street</t>
  </si>
  <si>
    <t>Office Buildings</t>
  </si>
  <si>
    <t>Culture/Health/Hotel/Recreation</t>
  </si>
  <si>
    <t>Vacant Land</t>
  </si>
  <si>
    <t>Other commercial</t>
  </si>
  <si>
    <t>Year-Over-Year Change</t>
  </si>
  <si>
    <t>Parking/Garages/Gas Station</t>
  </si>
  <si>
    <t>MORTGAGE RECORDING TAX</t>
  </si>
  <si>
    <t>Table 1</t>
  </si>
  <si>
    <t>DISTRIBUTION OF LIABILITY BY REVENUE SOURCE</t>
  </si>
  <si>
    <t>($ MILLIONS)</t>
  </si>
  <si>
    <t>Table 2</t>
  </si>
  <si>
    <t>DISTRIBUTION BY TRANSACTION TYPE</t>
  </si>
  <si>
    <t>Table 3</t>
  </si>
  <si>
    <t>DISTRIBUTION BY TAXABLE MORTGAGE AMOUNT AND PROPERTY TYPE</t>
  </si>
  <si>
    <t>Table 4</t>
  </si>
  <si>
    <t>DISTRIBUTION BY BOROUGH AND PROPERTY TYPE</t>
  </si>
  <si>
    <t>Table 5</t>
  </si>
  <si>
    <t>MORTGAGE RECORDING TAX ON RESIDENTIAL MORTGAGES</t>
  </si>
  <si>
    <t>(Excluding Staten Island)</t>
  </si>
  <si>
    <t xml:space="preserve">where the mortgagor (borrower) was identified as an entity, such as a trust, limited liability company, limited liability partnership or corporation.   </t>
  </si>
  <si>
    <t>Table 6</t>
  </si>
  <si>
    <t>Table 7</t>
  </si>
  <si>
    <t>YEAR-OVER-YEAR COMPARISON</t>
  </si>
  <si>
    <t>DISTRIBUTION BY PROPERTY TYPE</t>
  </si>
  <si>
    <t>Table 8</t>
  </si>
  <si>
    <t>TOP RESIDENTIAL AND COMMERCIAL TRANSACTIONS</t>
  </si>
  <si>
    <t>BY TAXABLE MORTGAGE AMOUNT</t>
  </si>
  <si>
    <t>Table 9</t>
  </si>
  <si>
    <t>Park Avenue</t>
  </si>
  <si>
    <t>(Continued)</t>
  </si>
  <si>
    <t>Central Park South</t>
  </si>
  <si>
    <t>Greenwich Street</t>
  </si>
  <si>
    <t>Hotel</t>
  </si>
  <si>
    <t>More than $20M</t>
  </si>
  <si>
    <t xml:space="preserve">MORTGAGE RECORDING TAX </t>
  </si>
  <si>
    <r>
      <t>Total</t>
    </r>
    <r>
      <rPr>
        <sz val="10"/>
        <rFont val="Arial"/>
        <family val="2"/>
      </rPr>
      <t xml:space="preserve">                           ($ millions)</t>
    </r>
  </si>
  <si>
    <r>
      <t xml:space="preserve">Total                 </t>
    </r>
    <r>
      <rPr>
        <sz val="10"/>
        <rFont val="Arial"/>
        <family val="2"/>
      </rPr>
      <t>($ millions)</t>
    </r>
  </si>
  <si>
    <t>Percent Change</t>
  </si>
  <si>
    <t>EXECUTED BY ENTITIES¹</t>
  </si>
  <si>
    <t>MORTGAGE RECORDING TAX ON COMMERCIAL MORTGAGES</t>
  </si>
  <si>
    <r>
      <t>1.</t>
    </r>
    <r>
      <rPr>
        <sz val="7"/>
        <rFont val="Times New Roman"/>
        <family val="1"/>
      </rPr>
      <t xml:space="preserve"> </t>
    </r>
    <r>
      <rPr>
        <sz val="9"/>
        <rFont val="Arial"/>
        <family val="2"/>
      </rPr>
      <t xml:space="preserve">Most residential mortgages involve individuals but a significant number involve legal entities. This table includes only transactions where the mortgagor (borrower) was identified as an entity, such as a trust, limited liability company, limited liability partnership or corporation.   </t>
    </r>
  </si>
  <si>
    <t>Madison Avenue</t>
  </si>
  <si>
    <t>West 57th Street</t>
  </si>
  <si>
    <t>MRT              Liability</t>
  </si>
  <si>
    <t>1. Transaction involved multiple properties</t>
  </si>
  <si>
    <r>
      <t>1.</t>
    </r>
    <r>
      <rPr>
        <sz val="7"/>
        <rFont val="Times New Roman"/>
        <family val="1"/>
      </rPr>
      <t xml:space="preserve"> </t>
    </r>
    <r>
      <rPr>
        <sz val="9"/>
        <rFont val="Arial"/>
        <family val="2"/>
      </rPr>
      <t>Most residential mortgages involve individuals but a significant number involve legal entities. This table includes only transactions</t>
    </r>
  </si>
  <si>
    <r>
      <t>2.</t>
    </r>
    <r>
      <rPr>
        <sz val="7"/>
        <rFont val="Times New Roman"/>
        <family val="1"/>
      </rPr>
      <t> </t>
    </r>
    <r>
      <rPr>
        <sz val="9"/>
        <rFont val="Arial"/>
        <family val="2"/>
      </rPr>
      <t>Percent of all transactions and all mortgages are calculated based on all transactions and their related taxable mortgage amounts,</t>
    </r>
  </si>
  <si>
    <t>1-3 Family Home</t>
  </si>
  <si>
    <t>Hudson Yards</t>
  </si>
  <si>
    <r>
      <t>Total</t>
    </r>
    <r>
      <rPr>
        <sz val="10"/>
        <color theme="1"/>
        <rFont val="Arial"/>
        <family val="2"/>
      </rPr>
      <t xml:space="preserve">                           ($ millions)</t>
    </r>
  </si>
  <si>
    <t>DISTRIBUTION OF TRANSACTIONS AND LIABILITY BY PROPERTY TYPE</t>
  </si>
  <si>
    <t>Condominiums</t>
  </si>
  <si>
    <t>Condominium</t>
  </si>
  <si>
    <t>Commercial Condominium</t>
  </si>
  <si>
    <r>
      <t>2.</t>
    </r>
    <r>
      <rPr>
        <sz val="7"/>
        <rFont val="Times New Roman"/>
        <family val="1"/>
      </rPr>
      <t> </t>
    </r>
    <r>
      <rPr>
        <sz val="9"/>
        <rFont val="Arial"/>
        <family val="2"/>
      </rPr>
      <t xml:space="preserve">Percent of all transactions and all mortgages are calculated based on all transactions and their related taxable mortgage amounts, excluding Staten Island. </t>
    </r>
  </si>
  <si>
    <t>excluding Staten Island.</t>
  </si>
  <si>
    <t>CALENDAR YEAR 2023</t>
  </si>
  <si>
    <t>2023</t>
  </si>
  <si>
    <t>East 76th Street</t>
  </si>
  <si>
    <t>East 83rd Street</t>
  </si>
  <si>
    <t>East 68th Street</t>
  </si>
  <si>
    <t>East 79th Street</t>
  </si>
  <si>
    <t>West 11th Street</t>
  </si>
  <si>
    <t>West Broadway</t>
  </si>
  <si>
    <t>East 78th Street</t>
  </si>
  <si>
    <t>East 80th Street</t>
  </si>
  <si>
    <r>
      <t>Central Park South</t>
    </r>
    <r>
      <rPr>
        <vertAlign val="superscript"/>
        <sz val="10"/>
        <rFont val="Arial"/>
        <family val="2"/>
      </rPr>
      <t>1</t>
    </r>
  </si>
  <si>
    <r>
      <t>Lafayette Street</t>
    </r>
    <r>
      <rPr>
        <vertAlign val="superscript"/>
        <sz val="10"/>
        <rFont val="Arial"/>
        <family val="2"/>
      </rPr>
      <t>1</t>
    </r>
  </si>
  <si>
    <t>Orchard Street</t>
  </si>
  <si>
    <t>Malt Drive</t>
  </si>
  <si>
    <r>
      <t>Wall Street</t>
    </r>
    <r>
      <rPr>
        <vertAlign val="superscript"/>
        <sz val="10"/>
        <rFont val="Arial"/>
        <family val="2"/>
      </rPr>
      <t>1</t>
    </r>
  </si>
  <si>
    <t>Crown Street</t>
  </si>
  <si>
    <t>Atlantic Avenue</t>
  </si>
  <si>
    <t>Garages</t>
  </si>
  <si>
    <t>Thames Street</t>
  </si>
  <si>
    <t>Northern Boulevard</t>
  </si>
  <si>
    <t>Broad Street</t>
  </si>
  <si>
    <r>
      <t>West 48th Street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
Street</t>
    </r>
  </si>
  <si>
    <r>
      <t>Dupont Street</t>
    </r>
    <r>
      <rPr>
        <vertAlign val="superscript"/>
        <sz val="10"/>
        <rFont val="Arial"/>
        <family val="2"/>
      </rPr>
      <t>1</t>
    </r>
  </si>
  <si>
    <t>1 Avenue</t>
  </si>
  <si>
    <t>West 66th Street</t>
  </si>
  <si>
    <t>Chambers Street</t>
  </si>
  <si>
    <t>Brookville Blvd</t>
  </si>
  <si>
    <t>Other Commercial</t>
  </si>
  <si>
    <r>
      <t>Bond Street</t>
    </r>
    <r>
      <rPr>
        <vertAlign val="superscript"/>
        <sz val="10"/>
        <rFont val="Arial"/>
        <family val="2"/>
      </rPr>
      <t>1</t>
    </r>
  </si>
  <si>
    <t>95th Avenue</t>
  </si>
  <si>
    <t>West End Avenue</t>
  </si>
  <si>
    <t>Table 10</t>
  </si>
  <si>
    <t>Residential: 1-3 Family Homes</t>
  </si>
  <si>
    <t>Residential: Condominiums</t>
  </si>
  <si>
    <t>no SI</t>
  </si>
  <si>
    <t>all same</t>
  </si>
  <si>
    <t>2015-2023</t>
  </si>
  <si>
    <r>
      <t>DISTRIBUTION BY TRANSACTION TYPE</t>
    </r>
    <r>
      <rPr>
        <b/>
        <vertAlign val="superscript"/>
        <sz val="12"/>
        <rFont val="Arial"/>
        <family val="2"/>
      </rPr>
      <t>1</t>
    </r>
  </si>
  <si>
    <t>Office Building</t>
  </si>
  <si>
    <t>Mixed-use 1-3 Family Homes</t>
  </si>
  <si>
    <t>Commercial Cooperatives</t>
  </si>
  <si>
    <t>Commercial Condominiums</t>
  </si>
  <si>
    <t>4-10 Family Rentals</t>
  </si>
  <si>
    <t>Rentals</t>
  </si>
  <si>
    <t>Store Buildings</t>
  </si>
  <si>
    <t>Large Rental</t>
  </si>
  <si>
    <t>Industrial buildings</t>
  </si>
  <si>
    <t>Vacant Lands</t>
  </si>
  <si>
    <t>1. Due to data limitations, all residential mortgages in Staten Island were classified as 1-3 family homes through calendar year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</si>
</sst>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#########0"/>
    <numFmt numFmtId="165" formatCode="#,###,##0"/>
    <numFmt numFmtId="166" formatCode="&quot;$&quot;#,##0"/>
    <numFmt numFmtId="167" formatCode="&quot;$&quot;#,##0.0,,"/>
    <numFmt numFmtId="168" formatCode="#,##0.0,,"/>
    <numFmt numFmtId="169" formatCode="_(* #,##0_);_(* \(#,##0\);_(* &quot;-&quot;??_);_(@_)"/>
    <numFmt numFmtId="170" formatCode="&quot;$&quot;#,##0.0"/>
    <numFmt numFmtId="171" formatCode="0.000%"/>
  </numFmts>
  <fonts count="26" x14ac:knownFonts="1">
    <font>
      <sz val="9.5"/>
      <color rgb="FF000000"/>
      <name val="Arial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0"/>
      <color theme="1"/>
      <name val="Arial"/>
      <family val="2"/>
    </font>
    <font>
      <sz val="9.5"/>
      <color rgb="FF000000"/>
      <name val="Arial"/>
      <family val="2"/>
    </font>
    <font>
      <sz val="10"/>
      <color theme="1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.5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7"/>
      <name val="Times New Roman"/>
      <family val="1"/>
    </font>
    <font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42">
    <xf numFmtId="0" fontId="0" fillId="0" borderId="0" xfId="0" applyAlignment="1">
      <alignment horizontal="left"/>
    </xf>
    <xf numFmtId="167" fontId="9" fillId="0" borderId="11" xfId="5" applyNumberFormat="1" applyFont="1" applyBorder="1" applyProtection="1"/>
    <xf numFmtId="0" fontId="11" fillId="0" borderId="0" xfId="0" applyFont="1" applyAlignment="1">
      <alignment horizontal="left"/>
    </xf>
    <xf numFmtId="167" fontId="9" fillId="0" borderId="11" xfId="5" applyNumberFormat="1" applyFont="1" applyBorder="1" applyAlignment="1" applyProtection="1"/>
    <xf numFmtId="168" fontId="9" fillId="0" borderId="11" xfId="5" applyNumberFormat="1" applyFont="1" applyBorder="1" applyAlignment="1" applyProtection="1"/>
    <xf numFmtId="167" fontId="10" fillId="0" borderId="2" xfId="5" applyNumberFormat="1" applyFont="1" applyBorder="1" applyAlignment="1" applyProtection="1"/>
    <xf numFmtId="167" fontId="9" fillId="0" borderId="0" xfId="5" applyNumberFormat="1" applyFont="1" applyBorder="1" applyProtection="1"/>
    <xf numFmtId="9" fontId="9" fillId="0" borderId="0" xfId="6" applyFont="1" applyFill="1" applyBorder="1" applyAlignment="1">
      <alignment horizontal="right"/>
    </xf>
    <xf numFmtId="9" fontId="10" fillId="0" borderId="0" xfId="6" applyFont="1" applyFill="1" applyBorder="1" applyAlignment="1">
      <alignment horizontal="right"/>
    </xf>
    <xf numFmtId="9" fontId="10" fillId="0" borderId="4" xfId="6" applyFont="1" applyFill="1" applyBorder="1" applyAlignment="1">
      <alignment horizontal="right"/>
    </xf>
    <xf numFmtId="9" fontId="9" fillId="0" borderId="0" xfId="6" applyFont="1" applyBorder="1" applyAlignment="1" applyProtection="1"/>
    <xf numFmtId="9" fontId="10" fillId="0" borderId="0" xfId="6" applyFont="1" applyBorder="1" applyAlignment="1" applyProtection="1"/>
    <xf numFmtId="9" fontId="10" fillId="0" borderId="3" xfId="6" applyFont="1" applyBorder="1" applyAlignment="1" applyProtection="1"/>
    <xf numFmtId="9" fontId="10" fillId="0" borderId="3" xfId="6" applyFont="1" applyFill="1" applyBorder="1" applyAlignment="1">
      <alignment horizontal="right"/>
    </xf>
    <xf numFmtId="164" fontId="10" fillId="0" borderId="11" xfId="0" applyNumberFormat="1" applyFont="1" applyBorder="1" applyAlignment="1">
      <alignment horizontal="left" vertical="top"/>
    </xf>
    <xf numFmtId="164" fontId="10" fillId="0" borderId="13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10" fillId="0" borderId="11" xfId="0" applyNumberFormat="1" applyFont="1" applyBorder="1" applyAlignment="1">
      <alignment horizontal="right"/>
    </xf>
    <xf numFmtId="1" fontId="9" fillId="0" borderId="0" xfId="6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164" fontId="10" fillId="0" borderId="11" xfId="0" applyNumberFormat="1" applyFont="1" applyBorder="1" applyAlignment="1">
      <alignment horizontal="left"/>
    </xf>
    <xf numFmtId="165" fontId="9" fillId="0" borderId="11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0" fontId="9" fillId="0" borderId="0" xfId="0" applyFont="1"/>
    <xf numFmtId="170" fontId="9" fillId="0" borderId="0" xfId="0" applyNumberFormat="1" applyFont="1" applyAlignment="1">
      <alignment horizontal="left"/>
    </xf>
    <xf numFmtId="9" fontId="10" fillId="0" borderId="2" xfId="6" applyFont="1" applyFill="1" applyBorder="1" applyAlignment="1">
      <alignment horizontal="right" wrapText="1"/>
    </xf>
    <xf numFmtId="9" fontId="10" fillId="0" borderId="8" xfId="6" applyFont="1" applyFill="1" applyBorder="1" applyAlignment="1"/>
    <xf numFmtId="167" fontId="10" fillId="0" borderId="2" xfId="5" applyNumberFormat="1" applyFont="1" applyFill="1" applyBorder="1" applyAlignment="1" applyProtection="1"/>
    <xf numFmtId="167" fontId="9" fillId="0" borderId="11" xfId="5" applyNumberFormat="1" applyFont="1" applyFill="1" applyBorder="1" applyAlignment="1" applyProtection="1"/>
    <xf numFmtId="167" fontId="9" fillId="0" borderId="0" xfId="5" applyNumberFormat="1" applyFont="1" applyFill="1" applyBorder="1" applyProtection="1"/>
    <xf numFmtId="167" fontId="9" fillId="0" borderId="11" xfId="5" applyNumberFormat="1" applyFont="1" applyFill="1" applyBorder="1" applyProtection="1"/>
    <xf numFmtId="9" fontId="9" fillId="0" borderId="0" xfId="6" applyFont="1" applyFill="1" applyBorder="1" applyAlignment="1" applyProtection="1"/>
    <xf numFmtId="9" fontId="10" fillId="0" borderId="3" xfId="6" applyFont="1" applyFill="1" applyBorder="1" applyAlignment="1" applyProtection="1"/>
    <xf numFmtId="0" fontId="9" fillId="0" borderId="0" xfId="0" applyFont="1" applyAlignment="1">
      <alignment horizontal="center"/>
    </xf>
    <xf numFmtId="9" fontId="10" fillId="0" borderId="0" xfId="6" applyFont="1" applyFill="1" applyBorder="1" applyAlignment="1" applyProtection="1"/>
    <xf numFmtId="0" fontId="10" fillId="0" borderId="14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8" xfId="15" applyFont="1" applyBorder="1"/>
    <xf numFmtId="0" fontId="10" fillId="0" borderId="2" xfId="15" applyFont="1" applyBorder="1"/>
    <xf numFmtId="0" fontId="9" fillId="0" borderId="13" xfId="15" applyFont="1" applyBorder="1"/>
    <xf numFmtId="0" fontId="10" fillId="0" borderId="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9" fontId="9" fillId="0" borderId="1" xfId="13" applyNumberFormat="1" applyFont="1" applyFill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9" fillId="0" borderId="11" xfId="0" applyFont="1" applyBorder="1" applyAlignment="1">
      <alignment wrapText="1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71" fontId="9" fillId="0" borderId="0" xfId="6" applyNumberFormat="1" applyFont="1" applyFill="1" applyBorder="1" applyAlignment="1">
      <alignment horizontal="right"/>
    </xf>
    <xf numFmtId="9" fontId="10" fillId="0" borderId="0" xfId="6" applyFont="1" applyFill="1" applyBorder="1" applyAlignment="1">
      <alignment horizontal="right" wrapText="1"/>
    </xf>
    <xf numFmtId="164" fontId="10" fillId="4" borderId="11" xfId="0" applyNumberFormat="1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11" xfId="1" applyFont="1" applyBorder="1" applyAlignment="1">
      <alignment horizontal="right" vertical="center" wrapText="1"/>
    </xf>
    <xf numFmtId="0" fontId="10" fillId="0" borderId="0" xfId="1" applyFont="1" applyAlignment="1">
      <alignment horizontal="right" vertical="center" wrapText="1"/>
    </xf>
    <xf numFmtId="167" fontId="9" fillId="0" borderId="11" xfId="13" applyNumberFormat="1" applyFont="1" applyBorder="1"/>
    <xf numFmtId="1" fontId="9" fillId="0" borderId="0" xfId="14" applyNumberFormat="1" applyFont="1" applyAlignment="1">
      <alignment horizontal="right"/>
    </xf>
    <xf numFmtId="167" fontId="10" fillId="0" borderId="11" xfId="13" applyNumberFormat="1" applyFont="1" applyBorder="1"/>
    <xf numFmtId="1" fontId="10" fillId="0" borderId="0" xfId="14" applyNumberFormat="1" applyFont="1" applyAlignment="1">
      <alignment horizontal="right"/>
    </xf>
    <xf numFmtId="167" fontId="10" fillId="0" borderId="2" xfId="13" applyNumberFormat="1" applyFont="1" applyBorder="1"/>
    <xf numFmtId="1" fontId="10" fillId="0" borderId="3" xfId="14" applyNumberFormat="1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10" fontId="9" fillId="0" borderId="0" xfId="6" applyNumberFormat="1" applyFont="1" applyFill="1" applyBorder="1" applyAlignment="1">
      <alignment horizontal="left"/>
    </xf>
    <xf numFmtId="3" fontId="9" fillId="0" borderId="11" xfId="1" applyNumberFormat="1" applyFont="1" applyBorder="1" applyAlignment="1">
      <alignment horizontal="right"/>
    </xf>
    <xf numFmtId="168" fontId="9" fillId="0" borderId="11" xfId="13" applyNumberFormat="1" applyFont="1" applyBorder="1"/>
    <xf numFmtId="167" fontId="9" fillId="0" borderId="0" xfId="13" applyNumberFormat="1" applyFont="1"/>
    <xf numFmtId="166" fontId="9" fillId="0" borderId="0" xfId="1" applyNumberFormat="1" applyFont="1" applyAlignment="1">
      <alignment horizontal="right"/>
    </xf>
    <xf numFmtId="166" fontId="9" fillId="0" borderId="1" xfId="1" applyNumberFormat="1" applyFont="1" applyBorder="1" applyAlignment="1">
      <alignment horizontal="right"/>
    </xf>
    <xf numFmtId="165" fontId="9" fillId="0" borderId="0" xfId="1" applyNumberFormat="1" applyFont="1" applyAlignment="1">
      <alignment horizontal="right"/>
    </xf>
    <xf numFmtId="165" fontId="9" fillId="0" borderId="1" xfId="1" applyNumberFormat="1" applyFont="1" applyBorder="1" applyAlignment="1">
      <alignment horizontal="right"/>
    </xf>
    <xf numFmtId="165" fontId="9" fillId="0" borderId="11" xfId="1" applyNumberFormat="1" applyFont="1" applyBorder="1" applyAlignment="1">
      <alignment horizontal="right"/>
    </xf>
    <xf numFmtId="167" fontId="10" fillId="0" borderId="3" xfId="13" applyNumberFormat="1" applyFont="1" applyBorder="1"/>
    <xf numFmtId="9" fontId="9" fillId="0" borderId="0" xfId="14" applyFont="1" applyAlignment="1">
      <alignment horizontal="right"/>
    </xf>
    <xf numFmtId="165" fontId="9" fillId="0" borderId="11" xfId="1" quotePrefix="1" applyNumberFormat="1" applyFont="1" applyBorder="1" applyAlignment="1">
      <alignment horizontal="right"/>
    </xf>
    <xf numFmtId="165" fontId="10" fillId="0" borderId="2" xfId="1" applyNumberFormat="1" applyFont="1" applyBorder="1" applyAlignment="1">
      <alignment horizontal="right"/>
    </xf>
    <xf numFmtId="43" fontId="9" fillId="0" borderId="0" xfId="5" applyFont="1" applyFill="1" applyBorder="1" applyAlignment="1">
      <alignment horizontal="left"/>
    </xf>
    <xf numFmtId="0" fontId="10" fillId="0" borderId="2" xfId="0" applyFont="1" applyBorder="1" applyAlignment="1">
      <alignment horizontal="right"/>
    </xf>
    <xf numFmtId="167" fontId="10" fillId="0" borderId="0" xfId="13" applyNumberFormat="1" applyFont="1" applyBorder="1"/>
    <xf numFmtId="1" fontId="10" fillId="0" borderId="0" xfId="14" applyNumberFormat="1" applyFont="1" applyBorder="1" applyAlignment="1">
      <alignment horizontal="right"/>
    </xf>
    <xf numFmtId="1" fontId="9" fillId="0" borderId="0" xfId="14" applyNumberFormat="1" applyFont="1" applyAlignment="1">
      <alignment horizontal="left"/>
    </xf>
    <xf numFmtId="1" fontId="10" fillId="0" borderId="3" xfId="14" applyNumberFormat="1" applyFont="1" applyBorder="1" applyAlignment="1">
      <alignment horizontal="left"/>
    </xf>
    <xf numFmtId="9" fontId="10" fillId="0" borderId="3" xfId="14" applyFont="1" applyBorder="1" applyAlignment="1">
      <alignment horizontal="left"/>
    </xf>
    <xf numFmtId="9" fontId="9" fillId="0" borderId="0" xfId="14" applyFont="1" applyAlignment="1">
      <alignment horizontal="left"/>
    </xf>
    <xf numFmtId="9" fontId="10" fillId="0" borderId="0" xfId="6" applyFont="1" applyBorder="1" applyAlignment="1" applyProtection="1">
      <alignment horizontal="left"/>
    </xf>
    <xf numFmtId="1" fontId="9" fillId="0" borderId="0" xfId="6" applyNumberFormat="1" applyFont="1" applyBorder="1" applyAlignment="1" applyProtection="1"/>
    <xf numFmtId="0" fontId="10" fillId="0" borderId="12" xfId="15" applyFont="1" applyBorder="1"/>
    <xf numFmtId="9" fontId="10" fillId="0" borderId="11" xfId="6" applyFont="1" applyFill="1" applyBorder="1" applyAlignment="1">
      <alignment horizontal="right" wrapText="1"/>
    </xf>
    <xf numFmtId="0" fontId="10" fillId="0" borderId="14" xfId="15" applyFont="1" applyBorder="1"/>
    <xf numFmtId="1" fontId="9" fillId="0" borderId="0" xfId="6" applyNumberFormat="1" applyFont="1" applyFill="1" applyBorder="1" applyAlignment="1" applyProtection="1"/>
    <xf numFmtId="1" fontId="10" fillId="0" borderId="3" xfId="6" applyNumberFormat="1" applyFont="1" applyFill="1" applyBorder="1" applyAlignment="1" applyProtection="1"/>
    <xf numFmtId="0" fontId="10" fillId="0" borderId="13" xfId="15" applyFont="1" applyBorder="1"/>
    <xf numFmtId="9" fontId="10" fillId="0" borderId="7" xfId="6" applyFont="1" applyFill="1" applyBorder="1" applyAlignment="1">
      <alignment horizontal="center"/>
    </xf>
    <xf numFmtId="0" fontId="10" fillId="0" borderId="9" xfId="1" applyFont="1" applyBorder="1"/>
    <xf numFmtId="9" fontId="10" fillId="0" borderId="9" xfId="6" applyFont="1" applyFill="1" applyBorder="1" applyAlignment="1"/>
    <xf numFmtId="9" fontId="10" fillId="0" borderId="3" xfId="6" applyFont="1" applyFill="1" applyBorder="1" applyAlignment="1">
      <alignment horizontal="right" wrapText="1"/>
    </xf>
    <xf numFmtId="9" fontId="9" fillId="0" borderId="1" xfId="6" applyFont="1" applyFill="1" applyBorder="1" applyAlignment="1" applyProtection="1"/>
    <xf numFmtId="9" fontId="10" fillId="0" borderId="4" xfId="6" applyFont="1" applyFill="1" applyBorder="1" applyAlignment="1" applyProtection="1"/>
    <xf numFmtId="167" fontId="9" fillId="0" borderId="1" xfId="5" applyNumberFormat="1" applyFont="1" applyFill="1" applyBorder="1" applyAlignment="1" applyProtection="1"/>
    <xf numFmtId="167" fontId="10" fillId="0" borderId="4" xfId="5" applyNumberFormat="1" applyFont="1" applyFill="1" applyBorder="1" applyAlignment="1" applyProtection="1"/>
    <xf numFmtId="0" fontId="10" fillId="0" borderId="6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5" fontId="9" fillId="0" borderId="0" xfId="13" applyNumberFormat="1" applyFont="1" applyFill="1" applyBorder="1" applyAlignment="1">
      <alignment horizontal="right"/>
    </xf>
    <xf numFmtId="5" fontId="9" fillId="0" borderId="3" xfId="13" applyNumberFormat="1" applyFont="1" applyFill="1" applyBorder="1" applyAlignment="1">
      <alignment horizontal="right"/>
    </xf>
    <xf numFmtId="0" fontId="10" fillId="0" borderId="11" xfId="1" applyFont="1" applyBorder="1" applyAlignment="1">
      <alignment horizontal="left" vertical="top"/>
    </xf>
    <xf numFmtId="0" fontId="10" fillId="0" borderId="2" xfId="1" applyFont="1" applyBorder="1" applyAlignment="1">
      <alignment horizontal="left" vertical="top"/>
    </xf>
    <xf numFmtId="0" fontId="10" fillId="0" borderId="2" xfId="1" applyFont="1" applyBorder="1" applyAlignment="1">
      <alignment horizontal="right" wrapText="1"/>
    </xf>
    <xf numFmtId="0" fontId="10" fillId="0" borderId="3" xfId="1" applyFont="1" applyBorder="1" applyAlignment="1">
      <alignment horizontal="right" wrapText="1"/>
    </xf>
    <xf numFmtId="0" fontId="10" fillId="0" borderId="4" xfId="1" applyFont="1" applyBorder="1" applyAlignment="1">
      <alignment horizontal="right" wrapText="1"/>
    </xf>
    <xf numFmtId="0" fontId="10" fillId="0" borderId="2" xfId="1" applyFont="1" applyBorder="1" applyAlignment="1">
      <alignment horizontal="right"/>
    </xf>
    <xf numFmtId="0" fontId="10" fillId="0" borderId="8" xfId="1" applyFont="1" applyBorder="1" applyAlignment="1">
      <alignment horizontal="center" vertical="center"/>
    </xf>
    <xf numFmtId="9" fontId="10" fillId="0" borderId="3" xfId="14" applyFont="1" applyFill="1" applyBorder="1" applyAlignment="1">
      <alignment horizontal="right"/>
    </xf>
    <xf numFmtId="0" fontId="10" fillId="0" borderId="8" xfId="1" applyFont="1" applyBorder="1"/>
    <xf numFmtId="0" fontId="10" fillId="0" borderId="5" xfId="1" applyFont="1" applyBorder="1" applyAlignment="1">
      <alignment horizontal="right" wrapText="1"/>
    </xf>
    <xf numFmtId="0" fontId="10" fillId="0" borderId="11" xfId="1" applyFont="1" applyBorder="1" applyAlignment="1">
      <alignment horizontal="left" wrapText="1"/>
    </xf>
    <xf numFmtId="0" fontId="10" fillId="0" borderId="11" xfId="1" applyFont="1" applyBorder="1" applyAlignment="1">
      <alignment horizontal="right"/>
    </xf>
    <xf numFmtId="0" fontId="10" fillId="0" borderId="0" xfId="1" applyFont="1" applyAlignment="1">
      <alignment horizontal="right" wrapText="1"/>
    </xf>
    <xf numFmtId="0" fontId="10" fillId="0" borderId="11" xfId="1" applyFont="1" applyBorder="1" applyAlignment="1">
      <alignment horizontal="right" wrapText="1"/>
    </xf>
    <xf numFmtId="0" fontId="10" fillId="0" borderId="1" xfId="1" applyFont="1" applyBorder="1" applyAlignment="1">
      <alignment horizontal="right" wrapText="1"/>
    </xf>
    <xf numFmtId="165" fontId="10" fillId="0" borderId="11" xfId="1" applyNumberFormat="1" applyFont="1" applyBorder="1" applyAlignment="1">
      <alignment horizontal="right"/>
    </xf>
    <xf numFmtId="166" fontId="10" fillId="0" borderId="0" xfId="1" applyNumberFormat="1" applyFont="1" applyAlignment="1">
      <alignment horizontal="right"/>
    </xf>
    <xf numFmtId="166" fontId="10" fillId="0" borderId="1" xfId="1" applyNumberFormat="1" applyFont="1" applyBorder="1" applyAlignment="1">
      <alignment horizontal="right"/>
    </xf>
    <xf numFmtId="0" fontId="10" fillId="0" borderId="11" xfId="1" applyFont="1" applyBorder="1" applyAlignment="1">
      <alignment horizontal="left"/>
    </xf>
    <xf numFmtId="166" fontId="10" fillId="0" borderId="3" xfId="1" applyNumberFormat="1" applyFont="1" applyBorder="1" applyAlignment="1">
      <alignment horizontal="right"/>
    </xf>
    <xf numFmtId="166" fontId="9" fillId="0" borderId="9" xfId="1" applyNumberFormat="1" applyFont="1" applyBorder="1" applyAlignment="1">
      <alignment horizontal="right"/>
    </xf>
    <xf numFmtId="166" fontId="9" fillId="0" borderId="10" xfId="1" applyNumberFormat="1" applyFont="1" applyBorder="1" applyAlignment="1">
      <alignment horizontal="right"/>
    </xf>
    <xf numFmtId="165" fontId="10" fillId="0" borderId="3" xfId="1" applyNumberFormat="1" applyFont="1" applyBorder="1" applyAlignment="1">
      <alignment horizontal="right"/>
    </xf>
    <xf numFmtId="0" fontId="10" fillId="0" borderId="0" xfId="1" applyFont="1" applyAlignment="1">
      <alignment horizontal="center"/>
    </xf>
    <xf numFmtId="1" fontId="10" fillId="0" borderId="3" xfId="14" applyNumberFormat="1" applyFont="1" applyFill="1" applyBorder="1" applyAlignment="1">
      <alignment horizontal="right"/>
    </xf>
    <xf numFmtId="1" fontId="9" fillId="0" borderId="0" xfId="14" applyNumberFormat="1" applyFont="1" applyFill="1" applyAlignment="1">
      <alignment horizontal="right"/>
    </xf>
    <xf numFmtId="9" fontId="9" fillId="0" borderId="0" xfId="14" applyFont="1" applyFill="1" applyAlignment="1">
      <alignment horizontal="right"/>
    </xf>
    <xf numFmtId="1" fontId="9" fillId="0" borderId="0" xfId="14" applyNumberFormat="1" applyFont="1" applyFill="1" applyAlignment="1">
      <alignment horizontal="left"/>
    </xf>
    <xf numFmtId="0" fontId="20" fillId="0" borderId="0" xfId="0" applyFont="1" applyAlignment="1">
      <alignment horizontal="left"/>
    </xf>
    <xf numFmtId="0" fontId="10" fillId="0" borderId="11" xfId="0" applyFont="1" applyBorder="1"/>
    <xf numFmtId="0" fontId="10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13" xfId="0" applyFont="1" applyBorder="1" applyAlignment="1">
      <alignment horizontal="left"/>
    </xf>
    <xf numFmtId="167" fontId="10" fillId="0" borderId="2" xfId="13" applyNumberFormat="1" applyFont="1" applyFill="1" applyBorder="1"/>
    <xf numFmtId="9" fontId="10" fillId="0" borderId="3" xfId="14" applyFont="1" applyFill="1" applyBorder="1" applyAlignment="1">
      <alignment horizontal="left"/>
    </xf>
    <xf numFmtId="9" fontId="9" fillId="0" borderId="0" xfId="14" applyFont="1" applyFill="1" applyAlignment="1">
      <alignment horizontal="left"/>
    </xf>
    <xf numFmtId="0" fontId="10" fillId="0" borderId="11" xfId="1" applyFont="1" applyBorder="1" applyAlignment="1">
      <alignment horizontal="center" vertical="center"/>
    </xf>
    <xf numFmtId="0" fontId="10" fillId="0" borderId="11" xfId="1" applyFont="1" applyBorder="1"/>
    <xf numFmtId="0" fontId="10" fillId="0" borderId="10" xfId="1" applyFont="1" applyBorder="1" applyAlignment="1">
      <alignment horizontal="center"/>
    </xf>
    <xf numFmtId="0" fontId="9" fillId="0" borderId="3" xfId="1" applyFont="1" applyBorder="1" applyAlignment="1">
      <alignment horizontal="right" wrapText="1"/>
    </xf>
    <xf numFmtId="0" fontId="10" fillId="0" borderId="9" xfId="1" applyFont="1" applyBorder="1" applyAlignment="1">
      <alignment horizontal="right"/>
    </xf>
    <xf numFmtId="0" fontId="10" fillId="0" borderId="8" xfId="1" applyFont="1" applyBorder="1" applyAlignment="1">
      <alignment horizontal="right"/>
    </xf>
    <xf numFmtId="0" fontId="9" fillId="0" borderId="2" xfId="1" applyFont="1" applyBorder="1" applyAlignment="1">
      <alignment horizontal="right" wrapText="1"/>
    </xf>
    <xf numFmtId="0" fontId="10" fillId="0" borderId="2" xfId="1" applyFont="1" applyBorder="1" applyAlignment="1">
      <alignment horizontal="left"/>
    </xf>
    <xf numFmtId="0" fontId="9" fillId="0" borderId="11" xfId="0" applyFont="1" applyBorder="1"/>
    <xf numFmtId="0" fontId="10" fillId="0" borderId="6" xfId="0" applyFont="1" applyBorder="1"/>
    <xf numFmtId="0" fontId="10" fillId="0" borderId="7" xfId="0" applyFont="1" applyBorder="1" applyAlignment="1">
      <alignment wrapText="1"/>
    </xf>
    <xf numFmtId="0" fontId="10" fillId="0" borderId="0" xfId="0" applyFont="1"/>
    <xf numFmtId="0" fontId="16" fillId="0" borderId="0" xfId="0" applyFont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12" xfId="1" applyFont="1" applyBorder="1" applyAlignment="1">
      <alignment horizontal="left" wrapText="1"/>
    </xf>
    <xf numFmtId="0" fontId="10" fillId="0" borderId="14" xfId="1" applyFont="1" applyBorder="1" applyAlignment="1">
      <alignment horizontal="left" wrapText="1"/>
    </xf>
    <xf numFmtId="0" fontId="10" fillId="0" borderId="6" xfId="1" applyFont="1" applyBorder="1" applyAlignment="1">
      <alignment horizontal="right" wrapText="1"/>
    </xf>
    <xf numFmtId="0" fontId="10" fillId="0" borderId="7" xfId="1" applyFont="1" applyBorder="1" applyAlignment="1">
      <alignment horizontal="right" wrapText="1"/>
    </xf>
    <xf numFmtId="0" fontId="17" fillId="0" borderId="0" xfId="0" applyFont="1" applyAlignment="1">
      <alignment horizontal="center"/>
    </xf>
    <xf numFmtId="9" fontId="10" fillId="0" borderId="6" xfId="6" applyFont="1" applyFill="1" applyBorder="1" applyAlignment="1">
      <alignment horizontal="center"/>
    </xf>
    <xf numFmtId="166" fontId="10" fillId="0" borderId="4" xfId="1" applyNumberFormat="1" applyFont="1" applyBorder="1" applyAlignment="1">
      <alignment horizontal="right"/>
    </xf>
    <xf numFmtId="0" fontId="17" fillId="0" borderId="0" xfId="0" applyFont="1" applyAlignment="1">
      <alignment horizontal="left"/>
    </xf>
    <xf numFmtId="167" fontId="9" fillId="0" borderId="11" xfId="13" applyNumberFormat="1" applyFont="1" applyFill="1" applyBorder="1"/>
    <xf numFmtId="168" fontId="9" fillId="0" borderId="11" xfId="13" applyNumberFormat="1" applyFont="1" applyFill="1" applyBorder="1"/>
    <xf numFmtId="168" fontId="9" fillId="0" borderId="11" xfId="5" applyNumberFormat="1" applyFont="1" applyFill="1" applyBorder="1" applyAlignment="1" applyProtection="1"/>
    <xf numFmtId="168" fontId="9" fillId="0" borderId="11" xfId="13" quotePrefix="1" applyNumberFormat="1" applyFont="1" applyBorder="1" applyAlignment="1">
      <alignment horizontal="right"/>
    </xf>
    <xf numFmtId="165" fontId="9" fillId="0" borderId="0" xfId="1" quotePrefix="1" applyNumberFormat="1" applyFont="1" applyAlignment="1">
      <alignment horizontal="right"/>
    </xf>
    <xf numFmtId="165" fontId="9" fillId="0" borderId="1" xfId="1" quotePrefix="1" applyNumberFormat="1" applyFont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9" fillId="0" borderId="1" xfId="0" applyFont="1" applyBorder="1" applyAlignment="1">
      <alignment horizontal="left" wrapText="1"/>
    </xf>
    <xf numFmtId="0" fontId="22" fillId="0" borderId="0" xfId="0" applyFont="1"/>
    <xf numFmtId="0" fontId="10" fillId="0" borderId="8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2" fillId="0" borderId="0" xfId="0" applyFont="1" applyAlignment="1">
      <alignment horizontal="left"/>
    </xf>
    <xf numFmtId="7" fontId="22" fillId="0" borderId="0" xfId="0" applyNumberFormat="1" applyFont="1"/>
    <xf numFmtId="0" fontId="9" fillId="0" borderId="2" xfId="0" applyFont="1" applyBorder="1"/>
    <xf numFmtId="167" fontId="9" fillId="0" borderId="9" xfId="13" applyNumberFormat="1" applyFont="1" applyFill="1" applyBorder="1" applyProtection="1"/>
    <xf numFmtId="167" fontId="9" fillId="0" borderId="8" xfId="13" applyNumberFormat="1" applyFont="1" applyFill="1" applyBorder="1" applyProtection="1"/>
    <xf numFmtId="167" fontId="9" fillId="0" borderId="0" xfId="13" applyNumberFormat="1" applyFont="1" applyFill="1" applyBorder="1" applyProtection="1"/>
    <xf numFmtId="167" fontId="9" fillId="0" borderId="11" xfId="13" applyNumberFormat="1" applyFont="1" applyFill="1" applyBorder="1" applyProtection="1"/>
    <xf numFmtId="167" fontId="10" fillId="0" borderId="3" xfId="13" applyNumberFormat="1" applyFont="1" applyFill="1" applyBorder="1" applyAlignment="1" applyProtection="1"/>
    <xf numFmtId="167" fontId="9" fillId="0" borderId="0" xfId="13" applyNumberFormat="1" applyFont="1" applyFill="1" applyBorder="1" applyAlignment="1" applyProtection="1"/>
    <xf numFmtId="167" fontId="9" fillId="0" borderId="11" xfId="13" applyNumberFormat="1" applyFont="1" applyFill="1" applyBorder="1" applyAlignment="1" applyProtection="1"/>
    <xf numFmtId="167" fontId="9" fillId="0" borderId="1" xfId="13" applyNumberFormat="1" applyFont="1" applyFill="1" applyBorder="1" applyAlignment="1" applyProtection="1"/>
    <xf numFmtId="167" fontId="10" fillId="0" borderId="4" xfId="13" applyNumberFormat="1" applyFont="1" applyFill="1" applyBorder="1" applyAlignment="1" applyProtection="1"/>
    <xf numFmtId="165" fontId="5" fillId="0" borderId="11" xfId="1" applyNumberFormat="1" applyFont="1" applyBorder="1" applyAlignment="1">
      <alignment horizontal="right"/>
    </xf>
    <xf numFmtId="167" fontId="5" fillId="0" borderId="0" xfId="13" applyNumberFormat="1" applyFont="1" applyFill="1" applyBorder="1" applyProtection="1"/>
    <xf numFmtId="166" fontId="5" fillId="0" borderId="0" xfId="1" applyNumberFormat="1" applyFont="1" applyAlignment="1">
      <alignment horizontal="right"/>
    </xf>
    <xf numFmtId="167" fontId="5" fillId="0" borderId="11" xfId="13" applyNumberFormat="1" applyFont="1" applyFill="1" applyBorder="1" applyProtection="1"/>
    <xf numFmtId="166" fontId="5" fillId="0" borderId="1" xfId="1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167" fontId="5" fillId="0" borderId="0" xfId="13" applyNumberFormat="1" applyFont="1"/>
    <xf numFmtId="167" fontId="5" fillId="0" borderId="11" xfId="13" applyNumberFormat="1" applyFont="1" applyBorder="1"/>
    <xf numFmtId="168" fontId="5" fillId="0" borderId="0" xfId="13" applyNumberFormat="1" applyFont="1"/>
    <xf numFmtId="165" fontId="5" fillId="0" borderId="0" xfId="1" applyNumberFormat="1" applyFont="1" applyAlignment="1">
      <alignment horizontal="right"/>
    </xf>
    <xf numFmtId="168" fontId="5" fillId="0" borderId="11" xfId="13" applyNumberFormat="1" applyFont="1" applyBorder="1"/>
    <xf numFmtId="165" fontId="5" fillId="0" borderId="1" xfId="1" applyNumberFormat="1" applyFont="1" applyBorder="1" applyAlignment="1">
      <alignment horizontal="right"/>
    </xf>
    <xf numFmtId="168" fontId="5" fillId="0" borderId="0" xfId="13" applyNumberFormat="1" applyFont="1" applyFill="1"/>
    <xf numFmtId="168" fontId="5" fillId="0" borderId="11" xfId="13" applyNumberFormat="1" applyFont="1" applyFill="1" applyBorder="1"/>
    <xf numFmtId="165" fontId="23" fillId="0" borderId="2" xfId="1" applyNumberFormat="1" applyFont="1" applyBorder="1" applyAlignment="1">
      <alignment horizontal="right"/>
    </xf>
    <xf numFmtId="167" fontId="23" fillId="0" borderId="3" xfId="13" applyNumberFormat="1" applyFont="1" applyBorder="1"/>
    <xf numFmtId="166" fontId="23" fillId="0" borderId="0" xfId="1" applyNumberFormat="1" applyFont="1" applyAlignment="1">
      <alignment horizontal="right"/>
    </xf>
    <xf numFmtId="167" fontId="23" fillId="0" borderId="2" xfId="13" applyNumberFormat="1" applyFont="1" applyBorder="1"/>
    <xf numFmtId="166" fontId="23" fillId="0" borderId="1" xfId="1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166" fontId="23" fillId="0" borderId="3" xfId="1" applyNumberFormat="1" applyFont="1" applyBorder="1" applyAlignment="1">
      <alignment horizontal="right"/>
    </xf>
    <xf numFmtId="166" fontId="23" fillId="0" borderId="4" xfId="1" applyNumberFormat="1" applyFont="1" applyBorder="1" applyAlignment="1">
      <alignment horizontal="right"/>
    </xf>
    <xf numFmtId="0" fontId="23" fillId="0" borderId="8" xfId="1" applyFont="1" applyBorder="1"/>
    <xf numFmtId="0" fontId="23" fillId="0" borderId="2" xfId="1" applyFont="1" applyBorder="1" applyAlignment="1">
      <alignment horizontal="right" wrapText="1"/>
    </xf>
    <xf numFmtId="0" fontId="23" fillId="0" borderId="6" xfId="1" applyFont="1" applyBorder="1" applyAlignment="1">
      <alignment horizontal="right" wrapText="1"/>
    </xf>
    <xf numFmtId="0" fontId="23" fillId="0" borderId="3" xfId="1" applyFont="1" applyBorder="1" applyAlignment="1">
      <alignment horizontal="right" wrapText="1"/>
    </xf>
    <xf numFmtId="0" fontId="23" fillId="0" borderId="5" xfId="1" applyFont="1" applyBorder="1" applyAlignment="1">
      <alignment horizontal="right" wrapText="1"/>
    </xf>
    <xf numFmtId="0" fontId="23" fillId="0" borderId="4" xfId="1" applyFont="1" applyBorder="1" applyAlignment="1">
      <alignment horizontal="right" wrapText="1"/>
    </xf>
    <xf numFmtId="164" fontId="23" fillId="0" borderId="11" xfId="0" applyNumberFormat="1" applyFont="1" applyBorder="1" applyAlignment="1">
      <alignment horizontal="left"/>
    </xf>
    <xf numFmtId="167" fontId="5" fillId="0" borderId="0" xfId="13" applyNumberFormat="1" applyFont="1" applyBorder="1" applyAlignment="1" applyProtection="1"/>
    <xf numFmtId="167" fontId="5" fillId="0" borderId="11" xfId="13" applyNumberFormat="1" applyFont="1" applyBorder="1" applyAlignment="1" applyProtection="1"/>
    <xf numFmtId="164" fontId="23" fillId="0" borderId="13" xfId="0" applyNumberFormat="1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167" fontId="5" fillId="0" borderId="0" xfId="13" applyNumberFormat="1" applyFont="1" applyBorder="1" applyProtection="1"/>
    <xf numFmtId="167" fontId="5" fillId="0" borderId="11" xfId="13" applyNumberFormat="1" applyFont="1" applyBorder="1" applyProtection="1"/>
    <xf numFmtId="165" fontId="23" fillId="0" borderId="2" xfId="0" applyNumberFormat="1" applyFont="1" applyBorder="1" applyAlignment="1">
      <alignment horizontal="right"/>
    </xf>
    <xf numFmtId="0" fontId="23" fillId="0" borderId="14" xfId="1" applyFont="1" applyBorder="1" applyAlignment="1">
      <alignment horizontal="left" wrapText="1"/>
    </xf>
    <xf numFmtId="0" fontId="23" fillId="0" borderId="13" xfId="1" applyFont="1" applyBorder="1" applyAlignment="1">
      <alignment horizontal="left" wrapText="1"/>
    </xf>
    <xf numFmtId="164" fontId="23" fillId="0" borderId="11" xfId="0" applyNumberFormat="1" applyFont="1" applyBorder="1" applyAlignment="1">
      <alignment horizontal="left" vertical="top"/>
    </xf>
    <xf numFmtId="164" fontId="23" fillId="4" borderId="11" xfId="0" applyNumberFormat="1" applyFont="1" applyFill="1" applyBorder="1" applyAlignment="1">
      <alignment horizontal="left" vertical="top"/>
    </xf>
    <xf numFmtId="0" fontId="23" fillId="0" borderId="11" xfId="0" applyFont="1" applyBorder="1" applyAlignment="1">
      <alignment horizontal="left"/>
    </xf>
    <xf numFmtId="164" fontId="23" fillId="0" borderId="0" xfId="0" applyNumberFormat="1" applyFont="1" applyAlignment="1">
      <alignment horizontal="left"/>
    </xf>
    <xf numFmtId="165" fontId="23" fillId="0" borderId="0" xfId="1" applyNumberFormat="1" applyFont="1" applyAlignment="1">
      <alignment horizontal="right"/>
    </xf>
    <xf numFmtId="168" fontId="23" fillId="0" borderId="0" xfId="13" applyNumberFormat="1" applyFont="1" applyFill="1" applyBorder="1" applyAlignment="1" applyProtection="1"/>
    <xf numFmtId="167" fontId="5" fillId="0" borderId="0" xfId="13" applyNumberFormat="1" applyFont="1" applyFill="1" applyBorder="1" applyAlignment="1" applyProtection="1"/>
    <xf numFmtId="167" fontId="5" fillId="0" borderId="11" xfId="13" applyNumberFormat="1" applyFont="1" applyFill="1" applyBorder="1" applyAlignment="1" applyProtection="1"/>
    <xf numFmtId="167" fontId="5" fillId="0" borderId="1" xfId="13" applyNumberFormat="1" applyFont="1" applyFill="1" applyBorder="1" applyAlignment="1" applyProtection="1"/>
    <xf numFmtId="168" fontId="5" fillId="0" borderId="0" xfId="13" applyNumberFormat="1" applyFont="1" applyFill="1" applyBorder="1" applyAlignment="1" applyProtection="1"/>
    <xf numFmtId="167" fontId="23" fillId="0" borderId="3" xfId="13" applyNumberFormat="1" applyFont="1" applyFill="1" applyBorder="1" applyAlignment="1" applyProtection="1"/>
    <xf numFmtId="167" fontId="23" fillId="0" borderId="4" xfId="13" applyNumberFormat="1" applyFont="1" applyFill="1" applyBorder="1" applyAlignment="1" applyProtection="1"/>
    <xf numFmtId="1" fontId="5" fillId="0" borderId="0" xfId="6" applyNumberFormat="1" applyFont="1" applyFill="1" applyBorder="1" applyAlignment="1" applyProtection="1"/>
    <xf numFmtId="9" fontId="5" fillId="0" borderId="0" xfId="6" applyFont="1" applyFill="1" applyBorder="1" applyAlignment="1" applyProtection="1"/>
    <xf numFmtId="9" fontId="5" fillId="0" borderId="1" xfId="6" applyFont="1" applyFill="1" applyBorder="1" applyAlignment="1" applyProtection="1"/>
    <xf numFmtId="167" fontId="10" fillId="0" borderId="11" xfId="13" applyNumberFormat="1" applyFont="1" applyBorder="1" applyAlignment="1" applyProtection="1"/>
    <xf numFmtId="0" fontId="9" fillId="0" borderId="12" xfId="0" applyFont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1" fontId="10" fillId="0" borderId="0" xfId="6" applyNumberFormat="1" applyFont="1" applyFill="1" applyBorder="1" applyAlignment="1">
      <alignment horizontal="right"/>
    </xf>
    <xf numFmtId="1" fontId="10" fillId="0" borderId="0" xfId="6" applyNumberFormat="1" applyFont="1" applyFill="1" applyBorder="1" applyAlignment="1" applyProtection="1"/>
    <xf numFmtId="1" fontId="10" fillId="0" borderId="3" xfId="6" applyNumberFormat="1" applyFont="1" applyFill="1" applyBorder="1" applyAlignment="1">
      <alignment horizontal="right"/>
    </xf>
    <xf numFmtId="167" fontId="10" fillId="0" borderId="11" xfId="13" applyNumberFormat="1" applyFont="1" applyFill="1" applyBorder="1" applyAlignment="1" applyProtection="1"/>
    <xf numFmtId="37" fontId="9" fillId="0" borderId="0" xfId="5" applyNumberFormat="1" applyFont="1" applyFill="1" applyBorder="1"/>
    <xf numFmtId="168" fontId="9" fillId="0" borderId="0" xfId="13" applyNumberFormat="1" applyFont="1" applyFill="1"/>
    <xf numFmtId="37" fontId="9" fillId="0" borderId="1" xfId="13" applyNumberFormat="1" applyFont="1" applyFill="1" applyBorder="1"/>
    <xf numFmtId="37" fontId="9" fillId="0" borderId="0" xfId="13" applyNumberFormat="1" applyFont="1" applyFill="1" applyBorder="1"/>
    <xf numFmtId="168" fontId="9" fillId="0" borderId="0" xfId="13" applyNumberFormat="1" applyFont="1" applyFill="1" applyBorder="1"/>
    <xf numFmtId="37" fontId="9" fillId="0" borderId="2" xfId="13" applyNumberFormat="1" applyFont="1" applyFill="1" applyBorder="1"/>
    <xf numFmtId="168" fontId="9" fillId="0" borderId="3" xfId="13" applyNumberFormat="1" applyFont="1" applyFill="1" applyBorder="1"/>
    <xf numFmtId="37" fontId="9" fillId="0" borderId="4" xfId="13" applyNumberFormat="1" applyFont="1" applyFill="1" applyBorder="1"/>
    <xf numFmtId="10" fontId="9" fillId="0" borderId="0" xfId="6" applyNumberFormat="1" applyFont="1" applyAlignment="1">
      <alignment horizontal="left"/>
    </xf>
    <xf numFmtId="37" fontId="9" fillId="0" borderId="3" xfId="13" applyNumberFormat="1" applyFont="1" applyFill="1" applyBorder="1"/>
    <xf numFmtId="168" fontId="9" fillId="0" borderId="2" xfId="13" applyNumberFormat="1" applyFont="1" applyFill="1" applyBorder="1"/>
    <xf numFmtId="167" fontId="9" fillId="0" borderId="0" xfId="13" applyNumberFormat="1" applyFont="1" applyFill="1" applyBorder="1"/>
    <xf numFmtId="5" fontId="9" fillId="0" borderId="1" xfId="13" applyNumberFormat="1" applyFont="1" applyFill="1" applyBorder="1"/>
    <xf numFmtId="37" fontId="9" fillId="3" borderId="11" xfId="5" applyNumberFormat="1" applyFont="1" applyFill="1" applyBorder="1"/>
    <xf numFmtId="167" fontId="9" fillId="3" borderId="0" xfId="13" applyNumberFormat="1" applyFont="1" applyFill="1" applyBorder="1"/>
    <xf numFmtId="5" fontId="9" fillId="3" borderId="1" xfId="13" applyNumberFormat="1" applyFont="1" applyFill="1" applyBorder="1"/>
    <xf numFmtId="37" fontId="9" fillId="3" borderId="0" xfId="5" applyNumberFormat="1" applyFont="1" applyFill="1" applyBorder="1"/>
    <xf numFmtId="37" fontId="9" fillId="0" borderId="2" xfId="5" applyNumberFormat="1" applyFont="1" applyFill="1" applyBorder="1"/>
    <xf numFmtId="37" fontId="9" fillId="0" borderId="11" xfId="5" applyNumberFormat="1" applyFont="1" applyFill="1" applyBorder="1"/>
    <xf numFmtId="37" fontId="9" fillId="0" borderId="11" xfId="13" applyNumberFormat="1" applyFont="1" applyFill="1" applyBorder="1"/>
    <xf numFmtId="0" fontId="22" fillId="3" borderId="0" xfId="0" applyFont="1" applyFill="1"/>
    <xf numFmtId="0" fontId="10" fillId="3" borderId="0" xfId="0" applyFont="1" applyFill="1" applyAlignment="1">
      <alignment horizontal="left"/>
    </xf>
    <xf numFmtId="0" fontId="10" fillId="0" borderId="9" xfId="0" applyFont="1" applyBorder="1" applyAlignment="1">
      <alignment horizontal="left"/>
    </xf>
    <xf numFmtId="37" fontId="9" fillId="0" borderId="9" xfId="13" applyNumberFormat="1" applyFont="1" applyFill="1" applyBorder="1"/>
    <xf numFmtId="168" fontId="9" fillId="0" borderId="9" xfId="13" applyNumberFormat="1" applyFont="1" applyFill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23" fillId="0" borderId="12" xfId="1" applyFont="1" applyBorder="1" applyAlignment="1">
      <alignment horizontal="left" wrapText="1"/>
    </xf>
    <xf numFmtId="0" fontId="23" fillId="0" borderId="14" xfId="1" applyFont="1" applyBorder="1" applyAlignment="1">
      <alignment horizontal="left" wrapText="1"/>
    </xf>
    <xf numFmtId="0" fontId="23" fillId="2" borderId="5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10" fillId="0" borderId="12" xfId="1" applyFont="1" applyBorder="1" applyAlignment="1">
      <alignment horizontal="left" wrapText="1"/>
    </xf>
    <xf numFmtId="0" fontId="10" fillId="0" borderId="14" xfId="1" applyFont="1" applyBorder="1" applyAlignment="1">
      <alignment horizontal="left" wrapText="1"/>
    </xf>
    <xf numFmtId="0" fontId="23" fillId="0" borderId="5" xfId="1" applyFont="1" applyBorder="1" applyAlignment="1">
      <alignment horizontal="center"/>
    </xf>
    <xf numFmtId="0" fontId="23" fillId="0" borderId="7" xfId="1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3" fillId="0" borderId="6" xfId="1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0" fillId="0" borderId="6" xfId="1" applyFont="1" applyBorder="1" applyAlignment="1">
      <alignment horizontal="right" wrapText="1"/>
    </xf>
    <xf numFmtId="0" fontId="10" fillId="0" borderId="7" xfId="1" applyFont="1" applyBorder="1" applyAlignment="1">
      <alignment horizontal="right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9" fontId="10" fillId="0" borderId="6" xfId="6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10" fillId="0" borderId="13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3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left" wrapText="1"/>
    </xf>
  </cellXfs>
  <cellStyles count="21">
    <cellStyle name="Comma" xfId="5" builtinId="3"/>
    <cellStyle name="Comma 2" xfId="3" xr:uid="{00000000-0005-0000-0000-000001000000}"/>
    <cellStyle name="Comma 2 2" xfId="11" xr:uid="{00000000-0005-0000-0000-000002000000}"/>
    <cellStyle name="Comma 3" xfId="8" xr:uid="{00000000-0005-0000-0000-000003000000}"/>
    <cellStyle name="Comma 4" xfId="13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3" xfId="1" xr:uid="{00000000-0005-0000-0000-000008000000}"/>
    <cellStyle name="Normal 4" xfId="7" xr:uid="{00000000-0005-0000-0000-000009000000}"/>
    <cellStyle name="Normal 5" xfId="15" xr:uid="{00000000-0005-0000-0000-00000A000000}"/>
    <cellStyle name="Normal 5 2" xfId="16" xr:uid="{30378077-3007-4B3C-996B-054C5C5581E4}"/>
    <cellStyle name="Normal 5 2 2" xfId="19" xr:uid="{DC96B83B-096E-4E2C-93C1-C6A5E6D4E003}"/>
    <cellStyle name="Normal 5 3" xfId="17" xr:uid="{21DD2290-E76B-4052-98B9-7031512F1C5A}"/>
    <cellStyle name="Normal 5 3 2" xfId="20" xr:uid="{6F2D0CD4-9F1F-4A6B-BF0D-16C060963687}"/>
    <cellStyle name="Normal 5 4" xfId="18" xr:uid="{3F16CC84-B36D-4D0C-A3A1-0FD51D550418}"/>
    <cellStyle name="Percent" xfId="6" builtinId="5"/>
    <cellStyle name="Percent 2" xfId="4" xr:uid="{00000000-0005-0000-0000-00000C000000}"/>
    <cellStyle name="Percent 2 2" xfId="12" xr:uid="{00000000-0005-0000-0000-00000D000000}"/>
    <cellStyle name="Percent 3" xfId="9" xr:uid="{00000000-0005-0000-0000-00000E000000}"/>
    <cellStyle name="Percent 4" xfId="14" xr:uid="{00000000-0005-0000-0000-00000F000000}"/>
  </cellStyles>
  <dxfs count="0"/>
  <tableStyles count="0" defaultTableStyle="TableStyleMedium9" defaultPivotStyle="PivotStyleMedium4"/>
  <colors>
    <mruColors>
      <color rgb="FFEE0000"/>
      <color rgb="FFFFCC99"/>
      <color rgb="FFFFFF99"/>
      <color rgb="FFCCCCFF"/>
      <color rgb="FFCCFFCC"/>
      <color rgb="FFCCECFF"/>
      <color rgb="FF7BF5D5"/>
      <color rgb="FFD20000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Normal="100" workbookViewId="0">
      <selection activeCell="B31" sqref="B31"/>
    </sheetView>
  </sheetViews>
  <sheetFormatPr defaultColWidth="9.140625" defaultRowHeight="12.75" x14ac:dyDescent="0.2"/>
  <cols>
    <col min="1" max="1" width="4.140625" style="57" customWidth="1"/>
    <col min="2" max="2" width="46.28515625" style="57" customWidth="1"/>
    <col min="3" max="4" width="15.7109375" style="57" customWidth="1"/>
    <col min="5" max="5" width="5.28515625" style="57" customWidth="1"/>
    <col min="6" max="6" width="15.42578125" style="57" bestFit="1" customWidth="1"/>
    <col min="7" max="7" width="12.7109375" style="57" bestFit="1" customWidth="1"/>
    <col min="8" max="16384" width="9.140625" style="57"/>
  </cols>
  <sheetData>
    <row r="1" spans="1:6" ht="15.75" x14ac:dyDescent="0.25">
      <c r="A1" s="297" t="s">
        <v>83</v>
      </c>
      <c r="B1" s="297"/>
      <c r="C1" s="297"/>
      <c r="D1" s="297"/>
      <c r="E1" s="297"/>
    </row>
    <row r="2" spans="1:6" ht="15.75" x14ac:dyDescent="0.25">
      <c r="A2" s="297" t="s">
        <v>105</v>
      </c>
      <c r="B2" s="297"/>
      <c r="C2" s="297"/>
      <c r="D2" s="297"/>
      <c r="E2" s="297"/>
    </row>
    <row r="3" spans="1:6" x14ac:dyDescent="0.2">
      <c r="A3" s="41"/>
      <c r="B3" s="41"/>
      <c r="C3" s="41"/>
      <c r="D3" s="41"/>
      <c r="E3" s="41"/>
    </row>
    <row r="4" spans="1:6" ht="15.75" x14ac:dyDescent="0.25">
      <c r="A4" s="297" t="s">
        <v>56</v>
      </c>
      <c r="B4" s="297"/>
      <c r="C4" s="297"/>
      <c r="D4" s="297"/>
      <c r="E4" s="297"/>
    </row>
    <row r="5" spans="1:6" ht="15.75" x14ac:dyDescent="0.25">
      <c r="A5" s="297" t="s">
        <v>57</v>
      </c>
      <c r="B5" s="297"/>
      <c r="C5" s="297"/>
      <c r="D5" s="297"/>
      <c r="E5" s="297"/>
    </row>
    <row r="6" spans="1:6" x14ac:dyDescent="0.2">
      <c r="A6" s="298" t="s">
        <v>58</v>
      </c>
      <c r="B6" s="298"/>
      <c r="C6" s="298"/>
      <c r="D6" s="298"/>
      <c r="E6" s="298"/>
      <c r="F6" s="31"/>
    </row>
    <row r="7" spans="1:6" x14ac:dyDescent="0.2">
      <c r="A7" s="41"/>
      <c r="B7" s="41"/>
      <c r="C7" s="41"/>
      <c r="D7" s="41"/>
      <c r="E7" s="41"/>
      <c r="F7" s="31"/>
    </row>
    <row r="8" spans="1:6" x14ac:dyDescent="0.2">
      <c r="A8" s="17"/>
      <c r="B8" s="18"/>
      <c r="C8" s="292" t="s">
        <v>35</v>
      </c>
      <c r="D8" s="293"/>
      <c r="E8" s="294"/>
      <c r="F8" s="2"/>
    </row>
    <row r="9" spans="1:6" x14ac:dyDescent="0.2">
      <c r="A9" s="16" t="s">
        <v>41</v>
      </c>
      <c r="B9" s="58"/>
      <c r="C9" s="89" t="s">
        <v>36</v>
      </c>
      <c r="D9" s="295" t="s">
        <v>34</v>
      </c>
      <c r="E9" s="296"/>
      <c r="F9" s="2"/>
    </row>
    <row r="10" spans="1:6" x14ac:dyDescent="0.2">
      <c r="A10" s="21"/>
      <c r="B10" s="2"/>
      <c r="C10" s="21"/>
      <c r="D10" s="2"/>
      <c r="E10" s="22"/>
      <c r="F10" s="2"/>
    </row>
    <row r="11" spans="1:6" x14ac:dyDescent="0.2">
      <c r="A11" s="20" t="s">
        <v>37</v>
      </c>
      <c r="B11" s="25"/>
      <c r="C11" s="21"/>
      <c r="D11" s="2"/>
      <c r="E11" s="22"/>
      <c r="F11" s="2"/>
    </row>
    <row r="12" spans="1:6" x14ac:dyDescent="0.2">
      <c r="A12" s="20"/>
      <c r="B12" s="57" t="s">
        <v>32</v>
      </c>
      <c r="C12" s="68">
        <v>193995342</v>
      </c>
      <c r="D12" s="69">
        <f>(C12/C$24)*100</f>
        <v>20.161741519429874</v>
      </c>
      <c r="E12" s="22" t="s">
        <v>40</v>
      </c>
      <c r="F12" s="2"/>
    </row>
    <row r="13" spans="1:6" x14ac:dyDescent="0.2">
      <c r="A13" s="20"/>
      <c r="B13" s="57" t="s">
        <v>33</v>
      </c>
      <c r="C13" s="77">
        <v>212214340</v>
      </c>
      <c r="D13" s="69">
        <f>(C13/C$24)*100</f>
        <v>22.055223726951176</v>
      </c>
      <c r="E13" s="22"/>
      <c r="F13" s="2"/>
    </row>
    <row r="14" spans="1:6" x14ac:dyDescent="0.2">
      <c r="A14" s="20"/>
      <c r="B14" s="25" t="s">
        <v>42</v>
      </c>
      <c r="C14" s="70">
        <f>SUM(C12+C13)</f>
        <v>406209682</v>
      </c>
      <c r="D14" s="71">
        <f>(C14/C$24)*100</f>
        <v>42.216965246381051</v>
      </c>
      <c r="E14" s="22" t="s">
        <v>40</v>
      </c>
      <c r="F14" s="2"/>
    </row>
    <row r="15" spans="1:6" x14ac:dyDescent="0.2">
      <c r="A15" s="20"/>
      <c r="B15" s="25"/>
      <c r="C15" s="21"/>
      <c r="D15" s="69"/>
      <c r="E15" s="22"/>
      <c r="F15" s="2"/>
    </row>
    <row r="16" spans="1:6" x14ac:dyDescent="0.2">
      <c r="A16" s="20" t="s">
        <v>38</v>
      </c>
      <c r="B16" s="25"/>
      <c r="C16" s="21"/>
      <c r="D16" s="2"/>
      <c r="E16" s="22"/>
      <c r="F16" s="2"/>
    </row>
    <row r="17" spans="1:6" x14ac:dyDescent="0.2">
      <c r="A17" s="20"/>
      <c r="B17" s="57" t="s">
        <v>32</v>
      </c>
      <c r="C17" s="68">
        <v>428619570</v>
      </c>
      <c r="D17" s="69">
        <f>(C17/C$24)*100</f>
        <v>44.546002452518572</v>
      </c>
      <c r="E17" s="22" t="s">
        <v>40</v>
      </c>
      <c r="F17" s="2"/>
    </row>
    <row r="18" spans="1:6" ht="14.25" x14ac:dyDescent="0.2">
      <c r="A18" s="20"/>
      <c r="B18" s="57" t="s">
        <v>43</v>
      </c>
      <c r="C18" s="77">
        <v>127366111</v>
      </c>
      <c r="D18" s="69">
        <f>(C18/C$24)*100</f>
        <v>13.237032301100374</v>
      </c>
      <c r="E18" s="22"/>
    </row>
    <row r="19" spans="1:6" x14ac:dyDescent="0.2">
      <c r="A19" s="20"/>
      <c r="B19" s="25" t="s">
        <v>42</v>
      </c>
      <c r="C19" s="70">
        <f>SUM(C17:C18)</f>
        <v>555985681</v>
      </c>
      <c r="D19" s="71">
        <f>(C19/C$24)*100</f>
        <v>57.783034753618942</v>
      </c>
      <c r="E19" s="22" t="s">
        <v>40</v>
      </c>
      <c r="F19" s="2"/>
    </row>
    <row r="20" spans="1:6" x14ac:dyDescent="0.2">
      <c r="A20" s="20"/>
      <c r="B20" s="25"/>
      <c r="C20" s="21"/>
      <c r="D20" s="69"/>
      <c r="E20" s="22"/>
      <c r="F20" s="2"/>
    </row>
    <row r="21" spans="1:6" x14ac:dyDescent="0.2">
      <c r="A21" s="20" t="s">
        <v>39</v>
      </c>
      <c r="B21" s="25"/>
      <c r="C21" s="21"/>
      <c r="D21" s="2"/>
      <c r="E21" s="22"/>
      <c r="F21" s="2"/>
    </row>
    <row r="22" spans="1:6" x14ac:dyDescent="0.2">
      <c r="A22" s="20"/>
      <c r="B22" s="57" t="s">
        <v>32</v>
      </c>
      <c r="C22" s="68">
        <v>622614912</v>
      </c>
      <c r="D22" s="69">
        <f>(C22/C$24)*100</f>
        <v>64.707743971948446</v>
      </c>
      <c r="E22" s="22" t="s">
        <v>40</v>
      </c>
      <c r="F22" s="2"/>
    </row>
    <row r="23" spans="1:6" ht="14.25" x14ac:dyDescent="0.2">
      <c r="A23" s="20"/>
      <c r="B23" s="57" t="s">
        <v>44</v>
      </c>
      <c r="C23" s="77">
        <v>339580451</v>
      </c>
      <c r="D23" s="69">
        <f>(C23/C$24)*100</f>
        <v>35.292256028051547</v>
      </c>
      <c r="E23" s="22"/>
      <c r="F23" s="2"/>
    </row>
    <row r="24" spans="1:6" x14ac:dyDescent="0.2">
      <c r="A24" s="16"/>
      <c r="B24" s="26" t="s">
        <v>27</v>
      </c>
      <c r="C24" s="72">
        <f>C22+C23</f>
        <v>962195363</v>
      </c>
      <c r="D24" s="73">
        <f>(C24/C$24)*100</f>
        <v>100</v>
      </c>
      <c r="E24" s="74" t="s">
        <v>40</v>
      </c>
      <c r="F24" s="2"/>
    </row>
    <row r="25" spans="1:6" x14ac:dyDescent="0.2">
      <c r="B25" s="25"/>
      <c r="C25" s="90"/>
      <c r="D25" s="91"/>
      <c r="F25" s="2"/>
    </row>
    <row r="26" spans="1:6" x14ac:dyDescent="0.2">
      <c r="A26" s="27" t="s">
        <v>29</v>
      </c>
    </row>
    <row r="27" spans="1:6" x14ac:dyDescent="0.2">
      <c r="B27" s="27"/>
      <c r="F27" s="32"/>
    </row>
  </sheetData>
  <mergeCells count="7">
    <mergeCell ref="C8:E8"/>
    <mergeCell ref="D9:E9"/>
    <mergeCell ref="A1:E1"/>
    <mergeCell ref="A2:E2"/>
    <mergeCell ref="A4:E4"/>
    <mergeCell ref="A5:E5"/>
    <mergeCell ref="A6:E6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3D0D-368F-470D-B157-3756C682C65E}">
  <sheetPr>
    <pageSetUpPr fitToPage="1"/>
  </sheetPr>
  <dimension ref="A1:I58"/>
  <sheetViews>
    <sheetView showGridLines="0" zoomScaleNormal="100" workbookViewId="0">
      <selection activeCell="A38" sqref="A38"/>
    </sheetView>
  </sheetViews>
  <sheetFormatPr defaultColWidth="9.140625" defaultRowHeight="14.25" x14ac:dyDescent="0.2"/>
  <cols>
    <col min="1" max="1" width="8.5703125" style="190" customWidth="1"/>
    <col min="2" max="6" width="15.5703125" style="185" customWidth="1"/>
    <col min="7" max="7" width="4.42578125" style="185" customWidth="1"/>
    <col min="8" max="8" width="1.42578125" style="185" customWidth="1"/>
    <col min="9" max="9" width="3.7109375" style="185" customWidth="1"/>
    <col min="10" max="16384" width="9.140625" style="185"/>
  </cols>
  <sheetData>
    <row r="1" spans="1:9" ht="15.75" x14ac:dyDescent="0.25">
      <c r="A1" s="297" t="s">
        <v>55</v>
      </c>
      <c r="B1" s="297"/>
      <c r="C1" s="297"/>
      <c r="D1" s="297"/>
      <c r="E1" s="297"/>
      <c r="F1" s="297"/>
    </row>
    <row r="2" spans="1:9" x14ac:dyDescent="0.2">
      <c r="A2" s="41"/>
      <c r="B2" s="41"/>
      <c r="C2" s="41"/>
      <c r="D2" s="41"/>
      <c r="E2" s="41"/>
    </row>
    <row r="3" spans="1:9" ht="15.75" customHeight="1" x14ac:dyDescent="0.25">
      <c r="A3" s="297" t="s">
        <v>136</v>
      </c>
      <c r="B3" s="297"/>
      <c r="C3" s="297"/>
      <c r="D3" s="297"/>
      <c r="E3" s="297"/>
      <c r="F3" s="297"/>
    </row>
    <row r="4" spans="1:9" ht="15.75" customHeight="1" x14ac:dyDescent="0.25">
      <c r="A4" s="297" t="s">
        <v>142</v>
      </c>
      <c r="B4" s="297"/>
      <c r="C4" s="297"/>
      <c r="D4" s="297"/>
      <c r="E4" s="297"/>
      <c r="F4" s="297"/>
    </row>
    <row r="5" spans="1:9" ht="15.75" customHeight="1" x14ac:dyDescent="0.25">
      <c r="A5" s="317" t="s">
        <v>141</v>
      </c>
      <c r="B5" s="317"/>
      <c r="C5" s="317"/>
      <c r="D5" s="317"/>
      <c r="E5" s="317"/>
      <c r="F5" s="317"/>
    </row>
    <row r="6" spans="1:9" ht="15" x14ac:dyDescent="0.25">
      <c r="A6" s="340"/>
      <c r="B6" s="340"/>
      <c r="C6" s="340"/>
      <c r="D6" s="340"/>
      <c r="E6" s="340"/>
      <c r="F6" s="340"/>
    </row>
    <row r="7" spans="1:9" x14ac:dyDescent="0.2">
      <c r="A7" s="321" t="s">
        <v>137</v>
      </c>
      <c r="B7" s="322"/>
      <c r="C7" s="322"/>
      <c r="D7" s="322"/>
      <c r="E7" s="322"/>
      <c r="F7" s="323"/>
      <c r="H7" s="60"/>
      <c r="I7" s="60"/>
    </row>
    <row r="8" spans="1:9" x14ac:dyDescent="0.2">
      <c r="A8" s="261"/>
      <c r="B8" s="165"/>
      <c r="C8" s="331" t="s">
        <v>31</v>
      </c>
      <c r="D8" s="332"/>
      <c r="E8" s="331" t="s">
        <v>13</v>
      </c>
      <c r="F8" s="332"/>
      <c r="H8" s="57"/>
      <c r="I8" s="165"/>
    </row>
    <row r="9" spans="1:9" x14ac:dyDescent="0.2">
      <c r="A9" s="335" t="s">
        <v>12</v>
      </c>
      <c r="B9" s="334" t="s">
        <v>17</v>
      </c>
      <c r="C9" s="146" t="s">
        <v>27</v>
      </c>
      <c r="D9" s="147"/>
      <c r="E9" s="146" t="s">
        <v>27</v>
      </c>
      <c r="F9" s="147"/>
      <c r="H9" s="333"/>
      <c r="I9" s="334"/>
    </row>
    <row r="10" spans="1:9" ht="13.9" customHeight="1" x14ac:dyDescent="0.2">
      <c r="A10" s="336"/>
      <c r="B10" s="337"/>
      <c r="C10" s="148" t="s">
        <v>28</v>
      </c>
      <c r="D10" s="149" t="s">
        <v>14</v>
      </c>
      <c r="E10" s="148" t="s">
        <v>28</v>
      </c>
      <c r="F10" s="149" t="s">
        <v>14</v>
      </c>
      <c r="H10" s="333"/>
      <c r="I10" s="334"/>
    </row>
    <row r="11" spans="1:9" hidden="1" x14ac:dyDescent="0.2">
      <c r="A11" s="262">
        <v>2014</v>
      </c>
      <c r="B11" s="283">
        <v>31394</v>
      </c>
      <c r="C11" s="281">
        <v>9240810166</v>
      </c>
      <c r="D11" s="282">
        <v>250000</v>
      </c>
      <c r="E11" s="281">
        <v>191729680</v>
      </c>
      <c r="F11" s="282">
        <v>5054</v>
      </c>
      <c r="G11" s="287"/>
      <c r="H11" s="288"/>
      <c r="I11" s="283"/>
    </row>
    <row r="12" spans="1:9" x14ac:dyDescent="0.2">
      <c r="A12" s="150">
        <v>2015</v>
      </c>
      <c r="B12" s="267">
        <v>47909</v>
      </c>
      <c r="C12" s="278">
        <v>13313312249</v>
      </c>
      <c r="D12" s="279">
        <v>225000</v>
      </c>
      <c r="E12" s="278">
        <v>276911605</v>
      </c>
      <c r="F12" s="279">
        <v>4562</v>
      </c>
      <c r="H12" s="25"/>
      <c r="I12" s="267"/>
    </row>
    <row r="13" spans="1:9" x14ac:dyDescent="0.2">
      <c r="A13" s="150">
        <v>2016</v>
      </c>
      <c r="B13" s="267">
        <v>50296</v>
      </c>
      <c r="C13" s="268">
        <v>15222622356</v>
      </c>
      <c r="D13" s="269">
        <v>250000</v>
      </c>
      <c r="E13" s="268">
        <v>318142843</v>
      </c>
      <c r="F13" s="269">
        <v>5095</v>
      </c>
      <c r="H13" s="25"/>
      <c r="I13" s="267"/>
    </row>
    <row r="14" spans="1:9" x14ac:dyDescent="0.2">
      <c r="A14" s="150">
        <v>2017</v>
      </c>
      <c r="B14" s="267">
        <v>50156</v>
      </c>
      <c r="C14" s="268">
        <v>16722495956</v>
      </c>
      <c r="D14" s="269">
        <v>288750</v>
      </c>
      <c r="E14" s="268">
        <v>350418289</v>
      </c>
      <c r="F14" s="269">
        <v>5813</v>
      </c>
      <c r="H14" s="25"/>
      <c r="I14" s="267"/>
    </row>
    <row r="15" spans="1:9" x14ac:dyDescent="0.2">
      <c r="A15" s="150">
        <v>2018</v>
      </c>
      <c r="B15" s="267">
        <v>44308</v>
      </c>
      <c r="C15" s="268">
        <v>16974736783</v>
      </c>
      <c r="D15" s="269">
        <v>347000</v>
      </c>
      <c r="E15" s="268">
        <v>356877202</v>
      </c>
      <c r="F15" s="269">
        <v>7032</v>
      </c>
      <c r="H15" s="25"/>
      <c r="I15" s="267"/>
    </row>
    <row r="16" spans="1:9" x14ac:dyDescent="0.2">
      <c r="A16" s="150">
        <v>2019</v>
      </c>
      <c r="B16" s="267">
        <v>43780</v>
      </c>
      <c r="C16" s="268">
        <v>17152879523</v>
      </c>
      <c r="D16" s="269">
        <v>360000</v>
      </c>
      <c r="E16" s="268">
        <v>361927601</v>
      </c>
      <c r="F16" s="269">
        <v>7289</v>
      </c>
      <c r="H16" s="25"/>
      <c r="I16" s="267"/>
    </row>
    <row r="17" spans="1:9" x14ac:dyDescent="0.2">
      <c r="A17" s="150">
        <v>2020</v>
      </c>
      <c r="B17" s="267">
        <v>48865</v>
      </c>
      <c r="C17" s="268">
        <v>16904679234</v>
      </c>
      <c r="D17" s="269">
        <v>303200</v>
      </c>
      <c r="E17" s="268">
        <v>356884352</v>
      </c>
      <c r="F17" s="269">
        <v>6161</v>
      </c>
      <c r="H17" s="25"/>
      <c r="I17" s="267"/>
    </row>
    <row r="18" spans="1:9" x14ac:dyDescent="0.2">
      <c r="A18" s="150">
        <v>2021</v>
      </c>
      <c r="B18" s="267">
        <v>67194</v>
      </c>
      <c r="C18" s="268">
        <v>25851327541</v>
      </c>
      <c r="D18" s="269">
        <v>347467</v>
      </c>
      <c r="E18" s="268">
        <v>548395330</v>
      </c>
      <c r="F18" s="269">
        <v>7043</v>
      </c>
      <c r="H18" s="25"/>
      <c r="I18" s="267"/>
    </row>
    <row r="19" spans="1:9" x14ac:dyDescent="0.2">
      <c r="A19" s="150">
        <v>2022</v>
      </c>
      <c r="B19" s="267">
        <v>42843</v>
      </c>
      <c r="C19" s="271">
        <v>20838498134</v>
      </c>
      <c r="D19" s="269">
        <v>431000</v>
      </c>
      <c r="E19" s="271">
        <v>443810662</v>
      </c>
      <c r="F19" s="269">
        <v>8785</v>
      </c>
      <c r="H19" s="25"/>
      <c r="I19" s="267"/>
    </row>
    <row r="20" spans="1:9" x14ac:dyDescent="0.2">
      <c r="A20" s="43">
        <v>2023</v>
      </c>
      <c r="B20" s="272">
        <v>24403</v>
      </c>
      <c r="C20" s="273">
        <v>12633342450</v>
      </c>
      <c r="D20" s="274">
        <v>475000</v>
      </c>
      <c r="E20" s="277">
        <v>269243596</v>
      </c>
      <c r="F20" s="274">
        <v>9687</v>
      </c>
      <c r="H20" s="25"/>
      <c r="I20" s="267"/>
    </row>
    <row r="21" spans="1:9" x14ac:dyDescent="0.2">
      <c r="A21" s="25"/>
      <c r="B21" s="270"/>
      <c r="C21" s="271"/>
      <c r="D21" s="270"/>
      <c r="E21" s="271"/>
      <c r="F21" s="270"/>
      <c r="H21" s="25"/>
      <c r="I21" s="267"/>
    </row>
    <row r="22" spans="1:9" x14ac:dyDescent="0.2">
      <c r="A22" s="321" t="s">
        <v>138</v>
      </c>
      <c r="B22" s="322"/>
      <c r="C22" s="322"/>
      <c r="D22" s="322"/>
      <c r="E22" s="322"/>
      <c r="F22" s="323"/>
      <c r="H22" s="25"/>
      <c r="I22" s="267"/>
    </row>
    <row r="23" spans="1:9" x14ac:dyDescent="0.2">
      <c r="A23" s="261"/>
      <c r="B23" s="165"/>
      <c r="C23" s="331" t="s">
        <v>31</v>
      </c>
      <c r="D23" s="332"/>
      <c r="E23" s="331" t="s">
        <v>13</v>
      </c>
      <c r="F23" s="332"/>
      <c r="H23" s="25"/>
      <c r="I23" s="267"/>
    </row>
    <row r="24" spans="1:9" x14ac:dyDescent="0.2">
      <c r="A24" s="335" t="s">
        <v>12</v>
      </c>
      <c r="B24" s="334" t="s">
        <v>17</v>
      </c>
      <c r="C24" s="146" t="s">
        <v>27</v>
      </c>
      <c r="D24" s="147"/>
      <c r="E24" s="146" t="s">
        <v>27</v>
      </c>
      <c r="F24" s="147"/>
      <c r="H24" s="57"/>
      <c r="I24" s="31"/>
    </row>
    <row r="25" spans="1:9" x14ac:dyDescent="0.2">
      <c r="A25" s="336"/>
      <c r="B25" s="337"/>
      <c r="C25" s="148" t="s">
        <v>28</v>
      </c>
      <c r="D25" s="149" t="s">
        <v>14</v>
      </c>
      <c r="E25" s="148" t="s">
        <v>28</v>
      </c>
      <c r="F25" s="149" t="s">
        <v>14</v>
      </c>
      <c r="H25" s="60"/>
      <c r="I25" s="60"/>
    </row>
    <row r="26" spans="1:9" ht="14.25" hidden="1" customHeight="1" x14ac:dyDescent="0.2">
      <c r="A26" s="262">
        <v>2014</v>
      </c>
      <c r="B26" s="283">
        <v>11589</v>
      </c>
      <c r="C26" s="281">
        <v>6337372359</v>
      </c>
      <c r="D26" s="282">
        <v>313500</v>
      </c>
      <c r="E26" s="281">
        <v>129350412</v>
      </c>
      <c r="F26" s="282">
        <v>6120</v>
      </c>
      <c r="G26" s="287" t="s">
        <v>140</v>
      </c>
      <c r="H26" s="288"/>
      <c r="I26" s="283"/>
    </row>
    <row r="27" spans="1:9" ht="14.25" customHeight="1" x14ac:dyDescent="0.2">
      <c r="A27" s="150">
        <v>2015</v>
      </c>
      <c r="B27" s="267">
        <v>13150</v>
      </c>
      <c r="C27" s="278">
        <v>8059733928</v>
      </c>
      <c r="D27" s="279">
        <v>337500</v>
      </c>
      <c r="E27" s="278">
        <v>162060446</v>
      </c>
      <c r="F27" s="279">
        <v>6355</v>
      </c>
      <c r="H27" s="25"/>
      <c r="I27" s="267"/>
    </row>
    <row r="28" spans="1:9" ht="14.25" customHeight="1" x14ac:dyDescent="0.2">
      <c r="A28" s="150">
        <v>2016</v>
      </c>
      <c r="B28" s="267">
        <v>13714</v>
      </c>
      <c r="C28" s="268">
        <v>9235569397</v>
      </c>
      <c r="D28" s="269">
        <v>369000</v>
      </c>
      <c r="E28" s="268">
        <v>182521514</v>
      </c>
      <c r="F28" s="269">
        <v>6981</v>
      </c>
      <c r="H28" s="25"/>
      <c r="I28" s="267"/>
    </row>
    <row r="29" spans="1:9" x14ac:dyDescent="0.2">
      <c r="A29" s="150">
        <v>2017</v>
      </c>
      <c r="B29" s="267">
        <v>13506</v>
      </c>
      <c r="C29" s="268">
        <v>9739654438</v>
      </c>
      <c r="D29" s="269">
        <v>424100</v>
      </c>
      <c r="E29" s="268">
        <v>191024036</v>
      </c>
      <c r="F29" s="269">
        <v>8088</v>
      </c>
      <c r="H29" s="25"/>
      <c r="I29" s="267"/>
    </row>
    <row r="30" spans="1:9" ht="13.5" customHeight="1" x14ac:dyDescent="0.2">
      <c r="A30" s="150">
        <v>2018</v>
      </c>
      <c r="B30" s="267">
        <v>10890</v>
      </c>
      <c r="C30" s="268">
        <v>7733557033</v>
      </c>
      <c r="D30" s="269">
        <v>440000</v>
      </c>
      <c r="E30" s="268">
        <v>155222700</v>
      </c>
      <c r="F30" s="269">
        <v>8170</v>
      </c>
      <c r="H30" s="25"/>
      <c r="I30" s="267"/>
    </row>
    <row r="31" spans="1:9" x14ac:dyDescent="0.2">
      <c r="A31" s="150">
        <v>2019</v>
      </c>
      <c r="B31" s="267">
        <v>11733</v>
      </c>
      <c r="C31" s="268">
        <v>7953995674</v>
      </c>
      <c r="D31" s="269">
        <v>412500</v>
      </c>
      <c r="E31" s="268">
        <v>160176691</v>
      </c>
      <c r="F31" s="269">
        <v>7658</v>
      </c>
      <c r="H31" s="25"/>
      <c r="I31" s="267"/>
    </row>
    <row r="32" spans="1:9" x14ac:dyDescent="0.2">
      <c r="A32" s="150">
        <v>2020</v>
      </c>
      <c r="B32" s="267">
        <v>12758</v>
      </c>
      <c r="C32" s="268">
        <v>7012972719</v>
      </c>
      <c r="D32" s="269">
        <v>315000</v>
      </c>
      <c r="E32" s="268">
        <v>144228365</v>
      </c>
      <c r="F32" s="269">
        <v>6104</v>
      </c>
      <c r="H32" s="25"/>
      <c r="I32" s="267"/>
    </row>
    <row r="33" spans="1:9" x14ac:dyDescent="0.2">
      <c r="A33" s="150">
        <v>2021</v>
      </c>
      <c r="B33" s="267">
        <v>20585</v>
      </c>
      <c r="C33" s="268">
        <v>13054064305</v>
      </c>
      <c r="D33" s="269">
        <v>413406</v>
      </c>
      <c r="E33" s="268">
        <v>261484416</v>
      </c>
      <c r="F33" s="269">
        <v>7555</v>
      </c>
      <c r="H33" s="25"/>
      <c r="I33" s="267"/>
    </row>
    <row r="34" spans="1:9" x14ac:dyDescent="0.2">
      <c r="A34" s="150">
        <v>2022</v>
      </c>
      <c r="B34" s="267">
        <v>14166</v>
      </c>
      <c r="C34" s="271">
        <v>12513887346</v>
      </c>
      <c r="D34" s="269">
        <v>521850</v>
      </c>
      <c r="E34" s="271">
        <v>250550487</v>
      </c>
      <c r="F34" s="269">
        <v>9810</v>
      </c>
      <c r="H34" s="25"/>
      <c r="I34" s="267"/>
    </row>
    <row r="35" spans="1:9" x14ac:dyDescent="0.2">
      <c r="A35" s="43">
        <v>2023</v>
      </c>
      <c r="B35" s="272">
        <v>6957</v>
      </c>
      <c r="C35" s="273">
        <v>5880288542</v>
      </c>
      <c r="D35" s="274">
        <v>512000</v>
      </c>
      <c r="E35" s="273">
        <v>113318444</v>
      </c>
      <c r="F35" s="274">
        <v>9236</v>
      </c>
      <c r="H35" s="25"/>
      <c r="I35" s="267"/>
    </row>
    <row r="36" spans="1:9" x14ac:dyDescent="0.2">
      <c r="A36" s="289"/>
      <c r="B36" s="290"/>
      <c r="C36" s="291"/>
      <c r="D36" s="290"/>
      <c r="E36" s="291"/>
      <c r="F36" s="290"/>
      <c r="H36" s="25"/>
      <c r="I36" s="267"/>
    </row>
    <row r="37" spans="1:9" ht="30.75" customHeight="1" x14ac:dyDescent="0.2">
      <c r="A37" s="341" t="s">
        <v>153</v>
      </c>
      <c r="B37" s="341"/>
      <c r="C37" s="341"/>
      <c r="D37" s="341"/>
      <c r="E37" s="341"/>
      <c r="F37" s="341"/>
    </row>
    <row r="38" spans="1:9" x14ac:dyDescent="0.2">
      <c r="A38" s="59"/>
      <c r="C38" s="191"/>
      <c r="E38" s="191"/>
    </row>
    <row r="39" spans="1:9" x14ac:dyDescent="0.2">
      <c r="C39" s="191"/>
      <c r="E39" s="191"/>
    </row>
    <row r="50" spans="2:9" s="190" customFormat="1" hidden="1" x14ac:dyDescent="0.2">
      <c r="B50" s="185"/>
      <c r="C50" s="185"/>
      <c r="D50" s="185"/>
      <c r="E50" s="185"/>
      <c r="F50" s="185"/>
      <c r="G50" s="185"/>
      <c r="H50" s="185"/>
      <c r="I50" s="185"/>
    </row>
    <row r="51" spans="2:9" s="190" customFormat="1" hidden="1" x14ac:dyDescent="0.2">
      <c r="B51" s="185"/>
      <c r="C51" s="185"/>
      <c r="D51" s="185"/>
      <c r="E51" s="185"/>
      <c r="F51" s="185"/>
      <c r="G51" s="185"/>
      <c r="H51" s="185"/>
      <c r="I51" s="185"/>
    </row>
    <row r="52" spans="2:9" s="190" customFormat="1" hidden="1" x14ac:dyDescent="0.2">
      <c r="B52" s="185"/>
      <c r="C52" s="185"/>
      <c r="D52" s="185"/>
      <c r="E52" s="185"/>
      <c r="F52" s="185"/>
      <c r="G52" s="185"/>
      <c r="H52" s="185"/>
      <c r="I52" s="185"/>
    </row>
    <row r="53" spans="2:9" s="190" customFormat="1" hidden="1" x14ac:dyDescent="0.2">
      <c r="B53" s="185"/>
      <c r="C53" s="185"/>
      <c r="D53" s="185"/>
      <c r="E53" s="185"/>
      <c r="F53" s="185"/>
      <c r="G53" s="185"/>
      <c r="H53" s="185"/>
      <c r="I53" s="185"/>
    </row>
    <row r="54" spans="2:9" s="190" customFormat="1" hidden="1" x14ac:dyDescent="0.2">
      <c r="B54" s="185"/>
      <c r="C54" s="185"/>
      <c r="D54" s="185"/>
      <c r="E54" s="185"/>
      <c r="F54" s="185"/>
      <c r="G54" s="185"/>
      <c r="H54" s="185"/>
      <c r="I54" s="185"/>
    </row>
    <row r="55" spans="2:9" s="190" customFormat="1" hidden="1" x14ac:dyDescent="0.2">
      <c r="B55" s="185"/>
      <c r="C55" s="185"/>
      <c r="D55" s="185"/>
      <c r="E55" s="185"/>
      <c r="F55" s="185"/>
      <c r="G55" s="185"/>
      <c r="H55" s="185"/>
      <c r="I55" s="185"/>
    </row>
    <row r="56" spans="2:9" s="190" customFormat="1" hidden="1" x14ac:dyDescent="0.2">
      <c r="B56" s="185"/>
      <c r="C56" s="185"/>
      <c r="D56" s="185"/>
      <c r="E56" s="185"/>
      <c r="F56" s="185"/>
      <c r="G56" s="185"/>
      <c r="H56" s="185"/>
      <c r="I56" s="185"/>
    </row>
    <row r="57" spans="2:9" s="190" customFormat="1" ht="14.25" hidden="1" customHeight="1" x14ac:dyDescent="0.2">
      <c r="B57" s="185"/>
      <c r="C57" s="185"/>
      <c r="D57" s="185"/>
      <c r="E57" s="185"/>
      <c r="F57" s="185"/>
      <c r="G57" s="185"/>
      <c r="H57" s="185"/>
      <c r="I57" s="185"/>
    </row>
    <row r="58" spans="2:9" s="190" customFormat="1" hidden="1" x14ac:dyDescent="0.2">
      <c r="B58" s="185"/>
      <c r="C58" s="185"/>
      <c r="D58" s="185"/>
      <c r="E58" s="185"/>
      <c r="F58" s="185"/>
      <c r="G58" s="185"/>
      <c r="H58" s="185"/>
      <c r="I58" s="185"/>
    </row>
  </sheetData>
  <mergeCells count="18">
    <mergeCell ref="A37:F37"/>
    <mergeCell ref="A24:A25"/>
    <mergeCell ref="B24:B25"/>
    <mergeCell ref="A22:F22"/>
    <mergeCell ref="C23:D23"/>
    <mergeCell ref="E23:F23"/>
    <mergeCell ref="A9:A10"/>
    <mergeCell ref="B9:B10"/>
    <mergeCell ref="H9:H10"/>
    <mergeCell ref="I9:I10"/>
    <mergeCell ref="A7:F7"/>
    <mergeCell ref="C8:D8"/>
    <mergeCell ref="E8:F8"/>
    <mergeCell ref="A1:F1"/>
    <mergeCell ref="A3:F3"/>
    <mergeCell ref="A4:F4"/>
    <mergeCell ref="A5:F5"/>
    <mergeCell ref="A6:F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showGridLines="0" zoomScaleNormal="100" workbookViewId="0">
      <selection sqref="A1:J1"/>
    </sheetView>
  </sheetViews>
  <sheetFormatPr defaultColWidth="9.140625" defaultRowHeight="12.75" x14ac:dyDescent="0.2"/>
  <cols>
    <col min="1" max="1" width="20.28515625" style="57" customWidth="1"/>
    <col min="2" max="2" width="14.28515625" style="57" customWidth="1"/>
    <col min="3" max="5" width="14.7109375" style="57" customWidth="1"/>
    <col min="6" max="6" width="11" style="57" customWidth="1"/>
    <col min="7" max="7" width="3.5703125" style="57" customWidth="1"/>
    <col min="8" max="8" width="6.28515625" style="57" bestFit="1" customWidth="1"/>
    <col min="9" max="9" width="7.42578125" style="57" customWidth="1"/>
    <col min="10" max="16384" width="9.140625" style="57"/>
  </cols>
  <sheetData>
    <row r="1" spans="1:9" ht="15.75" x14ac:dyDescent="0.25">
      <c r="A1" s="297" t="s">
        <v>55</v>
      </c>
      <c r="B1" s="297"/>
      <c r="C1" s="297"/>
      <c r="D1" s="297"/>
      <c r="E1" s="297"/>
      <c r="F1" s="297"/>
    </row>
    <row r="2" spans="1:9" ht="15.75" x14ac:dyDescent="0.25">
      <c r="A2" s="297" t="s">
        <v>105</v>
      </c>
      <c r="B2" s="297"/>
      <c r="C2" s="297"/>
      <c r="D2" s="297"/>
      <c r="E2" s="297"/>
      <c r="F2" s="297"/>
    </row>
    <row r="3" spans="1:9" x14ac:dyDescent="0.2">
      <c r="A3" s="41"/>
      <c r="B3" s="41"/>
      <c r="C3" s="41"/>
      <c r="D3" s="41"/>
      <c r="E3" s="41"/>
      <c r="F3" s="41"/>
    </row>
    <row r="4" spans="1:9" ht="15.75" x14ac:dyDescent="0.25">
      <c r="A4" s="297" t="s">
        <v>59</v>
      </c>
      <c r="B4" s="297"/>
      <c r="C4" s="297"/>
      <c r="D4" s="297"/>
      <c r="E4" s="297"/>
      <c r="F4" s="297"/>
    </row>
    <row r="5" spans="1:9" ht="15.75" x14ac:dyDescent="0.25">
      <c r="A5" s="297" t="s">
        <v>99</v>
      </c>
      <c r="B5" s="297"/>
      <c r="C5" s="297"/>
      <c r="D5" s="297"/>
      <c r="E5" s="297"/>
      <c r="F5" s="297"/>
    </row>
    <row r="6" spans="1:9" ht="14.25" x14ac:dyDescent="0.2">
      <c r="A6" s="144"/>
      <c r="B6" s="41"/>
      <c r="C6" s="41"/>
      <c r="D6" s="41"/>
      <c r="E6" s="41"/>
      <c r="F6" s="41"/>
    </row>
    <row r="7" spans="1:9" x14ac:dyDescent="0.2">
      <c r="A7" s="122"/>
      <c r="B7" s="124"/>
      <c r="C7" s="301" t="s">
        <v>46</v>
      </c>
      <c r="D7" s="301"/>
      <c r="E7" s="299" t="s">
        <v>13</v>
      </c>
      <c r="F7" s="300"/>
    </row>
    <row r="8" spans="1:9" x14ac:dyDescent="0.2">
      <c r="A8" s="154"/>
      <c r="B8" s="155"/>
      <c r="C8" s="158" t="s">
        <v>27</v>
      </c>
      <c r="D8" s="139"/>
      <c r="E8" s="159" t="s">
        <v>27</v>
      </c>
      <c r="F8" s="156"/>
    </row>
    <row r="9" spans="1:9" s="65" customFormat="1" ht="12.75" customHeight="1" x14ac:dyDescent="0.2">
      <c r="A9" s="161" t="s">
        <v>11</v>
      </c>
      <c r="B9" s="118" t="s">
        <v>17</v>
      </c>
      <c r="C9" s="157" t="s">
        <v>28</v>
      </c>
      <c r="D9" s="119" t="s">
        <v>14</v>
      </c>
      <c r="E9" s="160" t="s">
        <v>28</v>
      </c>
      <c r="F9" s="120" t="s">
        <v>14</v>
      </c>
    </row>
    <row r="10" spans="1:9" s="65" customFormat="1" x14ac:dyDescent="0.2">
      <c r="A10" s="134"/>
      <c r="B10" s="129"/>
      <c r="C10" s="67"/>
      <c r="D10" s="128"/>
      <c r="E10" s="66"/>
      <c r="F10" s="130"/>
    </row>
    <row r="11" spans="1:9" ht="12.75" customHeight="1" x14ac:dyDescent="0.2">
      <c r="A11" s="134" t="s">
        <v>4</v>
      </c>
      <c r="B11" s="76">
        <v>6851</v>
      </c>
      <c r="C11" s="78">
        <v>20832150411</v>
      </c>
      <c r="D11" s="79">
        <v>700000</v>
      </c>
      <c r="E11" s="68">
        <v>579633322</v>
      </c>
      <c r="F11" s="80">
        <v>19600</v>
      </c>
      <c r="H11" s="275"/>
      <c r="I11" s="275"/>
    </row>
    <row r="12" spans="1:9" ht="12.75" customHeight="1" x14ac:dyDescent="0.2">
      <c r="A12" s="134"/>
      <c r="B12" s="76"/>
      <c r="C12" s="78"/>
      <c r="D12" s="79"/>
      <c r="E12" s="68"/>
      <c r="F12" s="80"/>
      <c r="H12" s="275"/>
      <c r="I12" s="275"/>
    </row>
    <row r="13" spans="1:9" ht="12.75" customHeight="1" x14ac:dyDescent="0.2">
      <c r="A13" s="134" t="s">
        <v>5</v>
      </c>
      <c r="B13" s="76">
        <v>31360</v>
      </c>
      <c r="C13" s="78">
        <v>18513630992</v>
      </c>
      <c r="D13" s="79">
        <v>484000</v>
      </c>
      <c r="E13" s="68">
        <v>382562040</v>
      </c>
      <c r="F13" s="80">
        <v>9605</v>
      </c>
      <c r="H13" s="275"/>
      <c r="I13" s="275"/>
    </row>
    <row r="14" spans="1:9" x14ac:dyDescent="0.2">
      <c r="A14" s="116"/>
      <c r="B14" s="83"/>
      <c r="C14" s="78"/>
      <c r="D14" s="81"/>
      <c r="E14" s="68"/>
      <c r="F14" s="82"/>
      <c r="H14" s="275"/>
      <c r="I14" s="275"/>
    </row>
    <row r="15" spans="1:9" x14ac:dyDescent="0.2">
      <c r="A15" s="117" t="s">
        <v>6</v>
      </c>
      <c r="B15" s="87">
        <f>SUM(B11:B13)</f>
        <v>38211</v>
      </c>
      <c r="C15" s="84">
        <f>SUM(C11:C13)</f>
        <v>39345781403</v>
      </c>
      <c r="D15" s="135">
        <v>499000</v>
      </c>
      <c r="E15" s="72">
        <v>962195363</v>
      </c>
      <c r="F15" s="174">
        <v>10015</v>
      </c>
      <c r="H15" s="275"/>
      <c r="I15" s="275"/>
    </row>
    <row r="17" spans="1:9" x14ac:dyDescent="0.2">
      <c r="A17" s="27"/>
      <c r="E17" s="61"/>
      <c r="F17" s="61"/>
      <c r="G17" s="46"/>
      <c r="H17" s="46"/>
      <c r="I17" s="46"/>
    </row>
  </sheetData>
  <mergeCells count="6">
    <mergeCell ref="E7:F7"/>
    <mergeCell ref="A1:F1"/>
    <mergeCell ref="C7:D7"/>
    <mergeCell ref="A2:F2"/>
    <mergeCell ref="A4:F4"/>
    <mergeCell ref="A5:F5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1"/>
  <sheetViews>
    <sheetView showGridLines="0" zoomScaleNormal="100" workbookViewId="0">
      <selection activeCell="A43" sqref="A43"/>
    </sheetView>
  </sheetViews>
  <sheetFormatPr defaultColWidth="9.140625" defaultRowHeight="12" customHeight="1" x14ac:dyDescent="0.2"/>
  <cols>
    <col min="1" max="1" width="16.5703125" style="57" customWidth="1"/>
    <col min="2" max="3" width="13.7109375" style="57" customWidth="1"/>
    <col min="4" max="4" width="15.28515625" style="57" customWidth="1"/>
    <col min="5" max="5" width="12.42578125" style="57" customWidth="1"/>
    <col min="6" max="6" width="13.42578125" style="57" customWidth="1"/>
    <col min="7" max="7" width="5" style="57" customWidth="1"/>
    <col min="8" max="16384" width="9.140625" style="57"/>
  </cols>
  <sheetData>
    <row r="1" spans="1:6" ht="15.6" customHeight="1" x14ac:dyDescent="0.25">
      <c r="A1" s="297" t="str">
        <f>'2. Property Type'!A1:F1</f>
        <v>MORTGAGE RECORDING TAX</v>
      </c>
      <c r="B1" s="297"/>
      <c r="C1" s="297"/>
      <c r="D1" s="297"/>
      <c r="E1" s="297"/>
      <c r="F1" s="297"/>
    </row>
    <row r="2" spans="1:6" ht="15.6" customHeight="1" x14ac:dyDescent="0.25">
      <c r="A2" s="297" t="s">
        <v>105</v>
      </c>
      <c r="B2" s="297"/>
      <c r="C2" s="297"/>
      <c r="D2" s="297"/>
      <c r="E2" s="297"/>
      <c r="F2" s="297"/>
    </row>
    <row r="3" spans="1:6" ht="15.6" customHeight="1" x14ac:dyDescent="0.2">
      <c r="A3" s="41"/>
      <c r="B3" s="41"/>
      <c r="C3" s="41"/>
      <c r="D3" s="41"/>
      <c r="E3" s="41"/>
    </row>
    <row r="4" spans="1:6" ht="15.6" customHeight="1" x14ac:dyDescent="0.25">
      <c r="A4" s="297" t="s">
        <v>61</v>
      </c>
      <c r="B4" s="297"/>
      <c r="C4" s="297"/>
      <c r="D4" s="297"/>
      <c r="E4" s="297"/>
      <c r="F4" s="297"/>
    </row>
    <row r="5" spans="1:6" ht="15.6" customHeight="1" x14ac:dyDescent="0.25">
      <c r="A5" s="297" t="s">
        <v>62</v>
      </c>
      <c r="B5" s="297"/>
      <c r="C5" s="297"/>
      <c r="D5" s="297"/>
      <c r="E5" s="297"/>
      <c r="F5" s="297"/>
    </row>
    <row r="6" spans="1:6" ht="12" customHeight="1" x14ac:dyDescent="0.2">
      <c r="A6" s="144"/>
    </row>
    <row r="7" spans="1:6" ht="16.899999999999999" customHeight="1" x14ac:dyDescent="0.2">
      <c r="A7" s="311" t="s">
        <v>5</v>
      </c>
      <c r="B7" s="312"/>
      <c r="C7" s="312"/>
      <c r="D7" s="312"/>
      <c r="E7" s="312"/>
      <c r="F7" s="313"/>
    </row>
    <row r="8" spans="1:6" ht="12.75" customHeight="1" x14ac:dyDescent="0.2">
      <c r="A8" s="307" t="s">
        <v>46</v>
      </c>
      <c r="B8" s="124"/>
      <c r="C8" s="301" t="s">
        <v>46</v>
      </c>
      <c r="D8" s="300"/>
      <c r="E8" s="299" t="s">
        <v>13</v>
      </c>
      <c r="F8" s="300"/>
    </row>
    <row r="9" spans="1:6" ht="28.5" customHeight="1" x14ac:dyDescent="0.2">
      <c r="A9" s="308"/>
      <c r="B9" s="118" t="s">
        <v>17</v>
      </c>
      <c r="C9" s="170" t="s">
        <v>84</v>
      </c>
      <c r="D9" s="119" t="s">
        <v>14</v>
      </c>
      <c r="E9" s="125" t="s">
        <v>84</v>
      </c>
      <c r="F9" s="120" t="s">
        <v>14</v>
      </c>
    </row>
    <row r="10" spans="1:6" ht="10.15" customHeight="1" x14ac:dyDescent="0.2">
      <c r="A10" s="14"/>
      <c r="B10" s="83"/>
      <c r="C10" s="193"/>
      <c r="D10" s="136"/>
      <c r="E10" s="194"/>
      <c r="F10" s="137"/>
    </row>
    <row r="11" spans="1:6" ht="15" customHeight="1" x14ac:dyDescent="0.2">
      <c r="A11" s="63" t="s">
        <v>9</v>
      </c>
      <c r="B11" s="83"/>
      <c r="C11" s="195"/>
      <c r="E11" s="196"/>
      <c r="F11" s="22"/>
    </row>
    <row r="12" spans="1:6" ht="10.15" customHeight="1" x14ac:dyDescent="0.2">
      <c r="A12" s="14"/>
      <c r="B12" s="202"/>
      <c r="C12" s="203"/>
      <c r="D12" s="204"/>
      <c r="E12" s="205"/>
      <c r="F12" s="206"/>
    </row>
    <row r="13" spans="1:6" ht="13.9" customHeight="1" x14ac:dyDescent="0.2">
      <c r="A13" s="15" t="s">
        <v>18</v>
      </c>
      <c r="B13" s="207">
        <v>1982</v>
      </c>
      <c r="C13" s="208">
        <v>53666931</v>
      </c>
      <c r="D13" s="204">
        <v>25959</v>
      </c>
      <c r="E13" s="209">
        <v>1046872</v>
      </c>
      <c r="F13" s="206">
        <v>505</v>
      </c>
    </row>
    <row r="14" spans="1:6" ht="13.9" customHeight="1" x14ac:dyDescent="0.2">
      <c r="A14" s="28" t="s">
        <v>19</v>
      </c>
      <c r="B14" s="207">
        <v>1882</v>
      </c>
      <c r="C14" s="210">
        <v>153518335</v>
      </c>
      <c r="D14" s="211">
        <v>81000</v>
      </c>
      <c r="E14" s="212">
        <v>3036218</v>
      </c>
      <c r="F14" s="213">
        <v>1610</v>
      </c>
    </row>
    <row r="15" spans="1:6" ht="13.9" customHeight="1" x14ac:dyDescent="0.2">
      <c r="A15" s="28" t="s">
        <v>20</v>
      </c>
      <c r="B15" s="207">
        <v>3321</v>
      </c>
      <c r="C15" s="210">
        <v>586084919</v>
      </c>
      <c r="D15" s="211">
        <v>175000</v>
      </c>
      <c r="E15" s="212">
        <v>11774063</v>
      </c>
      <c r="F15" s="213">
        <v>3558</v>
      </c>
    </row>
    <row r="16" spans="1:6" ht="13.9" customHeight="1" x14ac:dyDescent="0.2">
      <c r="A16" s="28" t="s">
        <v>25</v>
      </c>
      <c r="B16" s="207">
        <v>6252</v>
      </c>
      <c r="C16" s="210">
        <v>2487078597</v>
      </c>
      <c r="D16" s="211">
        <v>400000</v>
      </c>
      <c r="E16" s="212">
        <v>50810431</v>
      </c>
      <c r="F16" s="213">
        <v>8170</v>
      </c>
    </row>
    <row r="17" spans="1:6" ht="13.9" customHeight="1" x14ac:dyDescent="0.2">
      <c r="A17" s="28" t="s">
        <v>21</v>
      </c>
      <c r="B17" s="207">
        <v>9204</v>
      </c>
      <c r="C17" s="210">
        <v>6384250757</v>
      </c>
      <c r="D17" s="211">
        <v>668335</v>
      </c>
      <c r="E17" s="212">
        <v>138213444</v>
      </c>
      <c r="F17" s="213">
        <v>14456</v>
      </c>
    </row>
    <row r="18" spans="1:6" ht="13.9" customHeight="1" x14ac:dyDescent="0.2">
      <c r="A18" s="28" t="s">
        <v>22</v>
      </c>
      <c r="B18" s="207">
        <v>1738</v>
      </c>
      <c r="C18" s="210">
        <v>2723810737</v>
      </c>
      <c r="D18" s="211">
        <v>1330000</v>
      </c>
      <c r="E18" s="212">
        <v>59035895</v>
      </c>
      <c r="F18" s="213">
        <v>28782</v>
      </c>
    </row>
    <row r="19" spans="1:6" ht="13.9" customHeight="1" x14ac:dyDescent="0.2">
      <c r="A19" s="28" t="s">
        <v>23</v>
      </c>
      <c r="B19" s="207">
        <v>21</v>
      </c>
      <c r="C19" s="210">
        <v>175882175</v>
      </c>
      <c r="D19" s="211">
        <v>7700000</v>
      </c>
      <c r="E19" s="212">
        <v>3824926</v>
      </c>
      <c r="F19" s="213">
        <v>167445</v>
      </c>
    </row>
    <row r="20" spans="1:6" ht="13.9" customHeight="1" x14ac:dyDescent="0.2">
      <c r="A20" s="28" t="s">
        <v>24</v>
      </c>
      <c r="B20" s="207">
        <v>1</v>
      </c>
      <c r="C20" s="214">
        <v>17100000</v>
      </c>
      <c r="D20" s="211">
        <v>17100000</v>
      </c>
      <c r="E20" s="215">
        <v>371895</v>
      </c>
      <c r="F20" s="213">
        <v>371895</v>
      </c>
    </row>
    <row r="21" spans="1:6" ht="13.9" customHeight="1" x14ac:dyDescent="0.2">
      <c r="A21" s="28" t="s">
        <v>82</v>
      </c>
      <c r="B21" s="207">
        <v>2</v>
      </c>
      <c r="C21" s="210">
        <v>51950000</v>
      </c>
      <c r="D21" s="211">
        <v>25980000</v>
      </c>
      <c r="E21" s="212">
        <v>1129853</v>
      </c>
      <c r="F21" s="213">
        <v>564926</v>
      </c>
    </row>
    <row r="22" spans="1:6" ht="25.15" customHeight="1" x14ac:dyDescent="0.2">
      <c r="A22" s="16" t="s">
        <v>6</v>
      </c>
      <c r="B22" s="216">
        <f>SUM(B13:B21)</f>
        <v>24403</v>
      </c>
      <c r="C22" s="217">
        <f>SUM(C13:C21)</f>
        <v>12633342451</v>
      </c>
      <c r="D22" s="218">
        <v>475000</v>
      </c>
      <c r="E22" s="219">
        <f>SUM(E13:E21)</f>
        <v>269243597</v>
      </c>
      <c r="F22" s="220">
        <v>9687</v>
      </c>
    </row>
    <row r="23" spans="1:6" ht="10.15" customHeight="1" x14ac:dyDescent="0.2">
      <c r="A23" s="17"/>
      <c r="B23" s="221"/>
      <c r="C23" s="222"/>
      <c r="D23" s="222"/>
      <c r="E23" s="221"/>
      <c r="F23" s="223"/>
    </row>
    <row r="24" spans="1:6" ht="13.9" customHeight="1" x14ac:dyDescent="0.2">
      <c r="A24" s="64" t="s">
        <v>100</v>
      </c>
      <c r="B24" s="202"/>
      <c r="C24" s="203"/>
      <c r="D24" s="204"/>
      <c r="E24" s="205"/>
      <c r="F24" s="206"/>
    </row>
    <row r="25" spans="1:6" ht="10.15" customHeight="1" x14ac:dyDescent="0.2">
      <c r="A25" s="21"/>
      <c r="B25" s="224"/>
      <c r="C25" s="225"/>
      <c r="D25" s="225"/>
      <c r="E25" s="224"/>
      <c r="F25" s="226"/>
    </row>
    <row r="26" spans="1:6" ht="13.9" customHeight="1" x14ac:dyDescent="0.2">
      <c r="A26" s="15" t="s">
        <v>18</v>
      </c>
      <c r="B26" s="207">
        <v>533</v>
      </c>
      <c r="C26" s="208">
        <v>11921962</v>
      </c>
      <c r="D26" s="204">
        <v>18304</v>
      </c>
      <c r="E26" s="209">
        <v>255997</v>
      </c>
      <c r="F26" s="206">
        <v>345</v>
      </c>
    </row>
    <row r="27" spans="1:6" ht="13.9" customHeight="1" x14ac:dyDescent="0.2">
      <c r="A27" s="28" t="s">
        <v>19</v>
      </c>
      <c r="B27" s="207">
        <v>224</v>
      </c>
      <c r="C27" s="210">
        <v>18413860</v>
      </c>
      <c r="D27" s="211">
        <v>85125</v>
      </c>
      <c r="E27" s="212">
        <v>366957</v>
      </c>
      <c r="F27" s="213">
        <v>1711</v>
      </c>
    </row>
    <row r="28" spans="1:6" ht="13.9" customHeight="1" x14ac:dyDescent="0.2">
      <c r="A28" s="28" t="s">
        <v>20</v>
      </c>
      <c r="B28" s="207">
        <v>795</v>
      </c>
      <c r="C28" s="210">
        <v>149298199</v>
      </c>
      <c r="D28" s="211">
        <v>199500</v>
      </c>
      <c r="E28" s="212">
        <v>2975546</v>
      </c>
      <c r="F28" s="213">
        <v>3937</v>
      </c>
    </row>
    <row r="29" spans="1:6" ht="13.9" customHeight="1" x14ac:dyDescent="0.2">
      <c r="A29" s="28" t="s">
        <v>25</v>
      </c>
      <c r="B29" s="207">
        <v>1869</v>
      </c>
      <c r="C29" s="210">
        <v>715501960</v>
      </c>
      <c r="D29" s="211">
        <v>384250</v>
      </c>
      <c r="E29" s="212">
        <v>13361686</v>
      </c>
      <c r="F29" s="213">
        <v>7350</v>
      </c>
    </row>
    <row r="30" spans="1:6" ht="13.9" customHeight="1" x14ac:dyDescent="0.2">
      <c r="A30" s="28" t="s">
        <v>21</v>
      </c>
      <c r="B30" s="207">
        <v>2058</v>
      </c>
      <c r="C30" s="210">
        <v>1466377547</v>
      </c>
      <c r="D30" s="211">
        <v>705750</v>
      </c>
      <c r="E30" s="212">
        <v>28254531</v>
      </c>
      <c r="F30" s="213">
        <v>14108</v>
      </c>
    </row>
    <row r="31" spans="1:6" ht="13.9" customHeight="1" x14ac:dyDescent="0.2">
      <c r="A31" s="28" t="s">
        <v>22</v>
      </c>
      <c r="B31" s="207">
        <v>1389</v>
      </c>
      <c r="C31" s="210">
        <v>2661907512</v>
      </c>
      <c r="D31" s="211">
        <v>1562480</v>
      </c>
      <c r="E31" s="212">
        <v>51200681</v>
      </c>
      <c r="F31" s="213">
        <v>30246</v>
      </c>
    </row>
    <row r="32" spans="1:6" ht="13.9" customHeight="1" x14ac:dyDescent="0.2">
      <c r="A32" s="28" t="s">
        <v>23</v>
      </c>
      <c r="B32" s="207">
        <v>81</v>
      </c>
      <c r="C32" s="210">
        <v>627408751</v>
      </c>
      <c r="D32" s="211">
        <v>6996500</v>
      </c>
      <c r="E32" s="212">
        <v>12021201</v>
      </c>
      <c r="F32" s="213">
        <v>139279</v>
      </c>
    </row>
    <row r="33" spans="1:6" ht="13.9" customHeight="1" x14ac:dyDescent="0.2">
      <c r="A33" s="28" t="s">
        <v>24</v>
      </c>
      <c r="B33" s="207">
        <v>3</v>
      </c>
      <c r="C33" s="210">
        <v>53383750</v>
      </c>
      <c r="D33" s="211">
        <v>17150000</v>
      </c>
      <c r="E33" s="212">
        <v>1052364</v>
      </c>
      <c r="F33" s="213">
        <v>372983</v>
      </c>
    </row>
    <row r="34" spans="1:6" ht="13.9" customHeight="1" x14ac:dyDescent="0.2">
      <c r="A34" s="28" t="s">
        <v>82</v>
      </c>
      <c r="B34" s="207">
        <v>5</v>
      </c>
      <c r="C34" s="210">
        <v>176075000</v>
      </c>
      <c r="D34" s="211">
        <v>40000000</v>
      </c>
      <c r="E34" s="212">
        <v>3829481</v>
      </c>
      <c r="F34" s="213">
        <v>869970</v>
      </c>
    </row>
    <row r="35" spans="1:6" ht="25.15" customHeight="1" x14ac:dyDescent="0.2">
      <c r="A35" s="16" t="s">
        <v>6</v>
      </c>
      <c r="B35" s="216">
        <f>SUM(B26:B34)</f>
        <v>6957</v>
      </c>
      <c r="C35" s="217">
        <f>SUM(C26:C34)</f>
        <v>5880288541</v>
      </c>
      <c r="D35" s="227">
        <v>512000</v>
      </c>
      <c r="E35" s="219">
        <f>SUM(E26:E34)</f>
        <v>113318444</v>
      </c>
      <c r="F35" s="228">
        <v>9236</v>
      </c>
    </row>
    <row r="36" spans="1:6" ht="12.75" x14ac:dyDescent="0.2">
      <c r="A36" s="315" t="s">
        <v>78</v>
      </c>
      <c r="B36" s="315"/>
      <c r="C36" s="315"/>
      <c r="D36" s="315"/>
      <c r="E36" s="315"/>
      <c r="F36" s="315"/>
    </row>
    <row r="37" spans="1:6" ht="12.75" x14ac:dyDescent="0.2">
      <c r="A37" s="26"/>
      <c r="B37" s="138"/>
      <c r="C37" s="197"/>
      <c r="D37" s="135"/>
      <c r="E37" s="197"/>
      <c r="F37" s="135"/>
    </row>
    <row r="38" spans="1:6" ht="16.899999999999999" customHeight="1" x14ac:dyDescent="0.2">
      <c r="A38" s="311" t="s">
        <v>4</v>
      </c>
      <c r="B38" s="312"/>
      <c r="C38" s="312"/>
      <c r="D38" s="312"/>
      <c r="E38" s="312"/>
      <c r="F38" s="313"/>
    </row>
    <row r="39" spans="1:6" ht="16.899999999999999" customHeight="1" x14ac:dyDescent="0.2">
      <c r="A39" s="307" t="s">
        <v>46</v>
      </c>
      <c r="B39" s="124"/>
      <c r="C39" s="301" t="s">
        <v>46</v>
      </c>
      <c r="D39" s="300"/>
      <c r="E39" s="299" t="s">
        <v>13</v>
      </c>
      <c r="F39" s="300"/>
    </row>
    <row r="40" spans="1:6" ht="27.75" customHeight="1" x14ac:dyDescent="0.2">
      <c r="A40" s="308"/>
      <c r="B40" s="118" t="s">
        <v>17</v>
      </c>
      <c r="C40" s="170" t="s">
        <v>84</v>
      </c>
      <c r="D40" s="119" t="s">
        <v>14</v>
      </c>
      <c r="E40" s="125" t="s">
        <v>84</v>
      </c>
      <c r="F40" s="120" t="s">
        <v>14</v>
      </c>
    </row>
    <row r="41" spans="1:6" ht="12" customHeight="1" x14ac:dyDescent="0.2">
      <c r="A41" s="28"/>
      <c r="B41" s="29"/>
      <c r="C41" s="198"/>
      <c r="D41" s="79"/>
      <c r="E41" s="199"/>
      <c r="F41" s="80"/>
    </row>
    <row r="42" spans="1:6" ht="14.1" customHeight="1" x14ac:dyDescent="0.2">
      <c r="A42" s="15" t="s">
        <v>18</v>
      </c>
      <c r="B42" s="207">
        <v>769</v>
      </c>
      <c r="C42" s="208">
        <v>21078091</v>
      </c>
      <c r="D42" s="204">
        <v>26392</v>
      </c>
      <c r="E42" s="209">
        <v>437574</v>
      </c>
      <c r="F42" s="206">
        <v>543</v>
      </c>
    </row>
    <row r="43" spans="1:6" ht="14.1" customHeight="1" x14ac:dyDescent="0.2">
      <c r="A43" s="28" t="s">
        <v>19</v>
      </c>
      <c r="B43" s="207">
        <v>450</v>
      </c>
      <c r="C43" s="210">
        <v>33523740</v>
      </c>
      <c r="D43" s="211">
        <v>73462</v>
      </c>
      <c r="E43" s="212">
        <v>702166</v>
      </c>
      <c r="F43" s="213">
        <v>1515</v>
      </c>
    </row>
    <row r="44" spans="1:6" ht="14.1" customHeight="1" x14ac:dyDescent="0.2">
      <c r="A44" s="28" t="s">
        <v>20</v>
      </c>
      <c r="B44" s="207">
        <v>735</v>
      </c>
      <c r="C44" s="210">
        <v>125066637</v>
      </c>
      <c r="D44" s="211">
        <v>165648</v>
      </c>
      <c r="E44" s="212">
        <v>2644049</v>
      </c>
      <c r="F44" s="213">
        <v>3426</v>
      </c>
    </row>
    <row r="45" spans="1:6" ht="14.1" customHeight="1" x14ac:dyDescent="0.2">
      <c r="A45" s="28" t="s">
        <v>25</v>
      </c>
      <c r="B45" s="207">
        <v>951</v>
      </c>
      <c r="C45" s="210">
        <v>370529557</v>
      </c>
      <c r="D45" s="211">
        <v>400000</v>
      </c>
      <c r="E45" s="212">
        <v>8217366</v>
      </c>
      <c r="F45" s="213">
        <v>8200</v>
      </c>
    </row>
    <row r="46" spans="1:6" ht="14.1" customHeight="1" x14ac:dyDescent="0.2">
      <c r="A46" s="28" t="s">
        <v>21</v>
      </c>
      <c r="B46" s="207">
        <v>1378</v>
      </c>
      <c r="C46" s="210">
        <v>1049475357</v>
      </c>
      <c r="D46" s="211">
        <v>750000</v>
      </c>
      <c r="E46" s="212">
        <v>29343101</v>
      </c>
      <c r="F46" s="213">
        <v>21000</v>
      </c>
    </row>
    <row r="47" spans="1:6" ht="14.1" customHeight="1" x14ac:dyDescent="0.2">
      <c r="A47" s="28" t="s">
        <v>22</v>
      </c>
      <c r="B47" s="207">
        <v>1873</v>
      </c>
      <c r="C47" s="210">
        <v>4141048516</v>
      </c>
      <c r="D47" s="211">
        <v>1904356</v>
      </c>
      <c r="E47" s="212">
        <v>115729073</v>
      </c>
      <c r="F47" s="213">
        <v>53200</v>
      </c>
    </row>
    <row r="48" spans="1:6" ht="14.1" customHeight="1" x14ac:dyDescent="0.2">
      <c r="A48" s="28" t="s">
        <v>23</v>
      </c>
      <c r="B48" s="207">
        <v>429</v>
      </c>
      <c r="C48" s="210">
        <v>3694608216</v>
      </c>
      <c r="D48" s="211">
        <v>8000000</v>
      </c>
      <c r="E48" s="212">
        <v>103449036</v>
      </c>
      <c r="F48" s="213">
        <v>224000</v>
      </c>
    </row>
    <row r="49" spans="1:6" ht="14.1" customHeight="1" x14ac:dyDescent="0.2">
      <c r="A49" s="28" t="s">
        <v>24</v>
      </c>
      <c r="B49" s="207">
        <v>79</v>
      </c>
      <c r="C49" s="210">
        <v>1387412626</v>
      </c>
      <c r="D49" s="211">
        <v>17500000</v>
      </c>
      <c r="E49" s="212">
        <v>38847553</v>
      </c>
      <c r="F49" s="213">
        <v>490000</v>
      </c>
    </row>
    <row r="50" spans="1:6" ht="14.1" customHeight="1" x14ac:dyDescent="0.2">
      <c r="A50" s="28" t="s">
        <v>82</v>
      </c>
      <c r="B50" s="207">
        <v>187</v>
      </c>
      <c r="C50" s="210">
        <v>10009407672</v>
      </c>
      <c r="D50" s="211">
        <v>39070000</v>
      </c>
      <c r="E50" s="212">
        <v>280263405</v>
      </c>
      <c r="F50" s="213">
        <v>1094027</v>
      </c>
    </row>
    <row r="51" spans="1:6" ht="25.15" customHeight="1" x14ac:dyDescent="0.2">
      <c r="A51" s="16" t="s">
        <v>6</v>
      </c>
      <c r="B51" s="216">
        <f>SUM(B42:B50)</f>
        <v>6851</v>
      </c>
      <c r="C51" s="217">
        <f>SUM(C42:C50)</f>
        <v>20832150412</v>
      </c>
      <c r="D51" s="227">
        <v>700000</v>
      </c>
      <c r="E51" s="219">
        <f>SUM(E42:E50)</f>
        <v>579633323</v>
      </c>
      <c r="F51" s="228">
        <v>19600</v>
      </c>
    </row>
    <row r="52" spans="1:6" ht="12.75" x14ac:dyDescent="0.2">
      <c r="A52" s="26"/>
      <c r="B52" s="138"/>
      <c r="C52" s="197"/>
      <c r="D52" s="135"/>
      <c r="E52" s="197"/>
      <c r="F52" s="135"/>
    </row>
    <row r="53" spans="1:6" ht="16.899999999999999" customHeight="1" x14ac:dyDescent="0.2">
      <c r="A53" s="304" t="s">
        <v>10</v>
      </c>
      <c r="B53" s="305"/>
      <c r="C53" s="305"/>
      <c r="D53" s="305"/>
      <c r="E53" s="305"/>
      <c r="F53" s="306"/>
    </row>
    <row r="54" spans="1:6" ht="16.899999999999999" customHeight="1" x14ac:dyDescent="0.2">
      <c r="A54" s="302" t="s">
        <v>46</v>
      </c>
      <c r="B54" s="229"/>
      <c r="C54" s="314" t="s">
        <v>46</v>
      </c>
      <c r="D54" s="310"/>
      <c r="E54" s="309" t="s">
        <v>13</v>
      </c>
      <c r="F54" s="310"/>
    </row>
    <row r="55" spans="1:6" ht="27.75" customHeight="1" x14ac:dyDescent="0.2">
      <c r="A55" s="303"/>
      <c r="B55" s="230" t="s">
        <v>17</v>
      </c>
      <c r="C55" s="231" t="s">
        <v>98</v>
      </c>
      <c r="D55" s="232" t="s">
        <v>14</v>
      </c>
      <c r="E55" s="233" t="s">
        <v>98</v>
      </c>
      <c r="F55" s="234" t="s">
        <v>14</v>
      </c>
    </row>
    <row r="56" spans="1:6" ht="12" customHeight="1" x14ac:dyDescent="0.2">
      <c r="A56" s="235"/>
      <c r="B56" s="207"/>
      <c r="C56" s="236"/>
      <c r="D56" s="204"/>
      <c r="E56" s="237"/>
      <c r="F56" s="206"/>
    </row>
    <row r="57" spans="1:6" ht="14.1" customHeight="1" x14ac:dyDescent="0.2">
      <c r="A57" s="238" t="s">
        <v>18</v>
      </c>
      <c r="B57" s="207">
        <f>B42+B26+B13</f>
        <v>3284</v>
      </c>
      <c r="C57" s="208">
        <f>C42+C26+C13</f>
        <v>86666984</v>
      </c>
      <c r="D57" s="204">
        <v>25000</v>
      </c>
      <c r="E57" s="209">
        <f>E42+E26+E13</f>
        <v>1740443</v>
      </c>
      <c r="F57" s="206">
        <v>483</v>
      </c>
    </row>
    <row r="58" spans="1:6" ht="14.1" customHeight="1" x14ac:dyDescent="0.2">
      <c r="A58" s="235" t="s">
        <v>19</v>
      </c>
      <c r="B58" s="207">
        <f t="shared" ref="B58:C66" si="0">B43+B27+B14</f>
        <v>2556</v>
      </c>
      <c r="C58" s="208">
        <f t="shared" si="0"/>
        <v>205455935</v>
      </c>
      <c r="D58" s="211">
        <v>80000</v>
      </c>
      <c r="E58" s="209">
        <f t="shared" ref="E58:E66" si="1">E43+E27+E14</f>
        <v>4105341</v>
      </c>
      <c r="F58" s="213">
        <v>1610</v>
      </c>
    </row>
    <row r="59" spans="1:6" ht="14.1" customHeight="1" x14ac:dyDescent="0.2">
      <c r="A59" s="235" t="s">
        <v>20</v>
      </c>
      <c r="B59" s="207">
        <f t="shared" si="0"/>
        <v>4851</v>
      </c>
      <c r="C59" s="208">
        <f t="shared" si="0"/>
        <v>860449755</v>
      </c>
      <c r="D59" s="211">
        <v>178000</v>
      </c>
      <c r="E59" s="209">
        <f t="shared" si="1"/>
        <v>17393658</v>
      </c>
      <c r="F59" s="213">
        <v>3570</v>
      </c>
    </row>
    <row r="60" spans="1:6" ht="14.1" customHeight="1" x14ac:dyDescent="0.2">
      <c r="A60" s="235" t="s">
        <v>25</v>
      </c>
      <c r="B60" s="207">
        <f t="shared" si="0"/>
        <v>9072</v>
      </c>
      <c r="C60" s="208">
        <f t="shared" si="0"/>
        <v>3573110114</v>
      </c>
      <c r="D60" s="211">
        <v>400000</v>
      </c>
      <c r="E60" s="209">
        <f t="shared" si="1"/>
        <v>72389483</v>
      </c>
      <c r="F60" s="213">
        <v>8170</v>
      </c>
    </row>
    <row r="61" spans="1:6" ht="14.1" customHeight="1" x14ac:dyDescent="0.2">
      <c r="A61" s="235" t="s">
        <v>21</v>
      </c>
      <c r="B61" s="207">
        <f t="shared" si="0"/>
        <v>12640</v>
      </c>
      <c r="C61" s="208">
        <f t="shared" si="0"/>
        <v>8900103661</v>
      </c>
      <c r="D61" s="211">
        <v>686000</v>
      </c>
      <c r="E61" s="209">
        <f t="shared" si="1"/>
        <v>195811076</v>
      </c>
      <c r="F61" s="213">
        <v>15008</v>
      </c>
    </row>
    <row r="62" spans="1:6" ht="14.1" customHeight="1" x14ac:dyDescent="0.2">
      <c r="A62" s="235" t="s">
        <v>22</v>
      </c>
      <c r="B62" s="207">
        <f t="shared" si="0"/>
        <v>5000</v>
      </c>
      <c r="C62" s="208">
        <f t="shared" si="0"/>
        <v>9526766765</v>
      </c>
      <c r="D62" s="211">
        <v>1537500</v>
      </c>
      <c r="E62" s="209">
        <f t="shared" si="1"/>
        <v>225965649</v>
      </c>
      <c r="F62" s="213">
        <v>35851</v>
      </c>
    </row>
    <row r="63" spans="1:6" ht="14.1" customHeight="1" x14ac:dyDescent="0.2">
      <c r="A63" s="235" t="s">
        <v>23</v>
      </c>
      <c r="B63" s="207">
        <f t="shared" si="0"/>
        <v>531</v>
      </c>
      <c r="C63" s="208">
        <f t="shared" si="0"/>
        <v>4497899142</v>
      </c>
      <c r="D63" s="211">
        <v>7783742</v>
      </c>
      <c r="E63" s="209">
        <f t="shared" si="1"/>
        <v>119295163</v>
      </c>
      <c r="F63" s="213">
        <v>208770</v>
      </c>
    </row>
    <row r="64" spans="1:6" ht="14.1" customHeight="1" x14ac:dyDescent="0.2">
      <c r="A64" s="235" t="s">
        <v>24</v>
      </c>
      <c r="B64" s="207">
        <f t="shared" si="0"/>
        <v>83</v>
      </c>
      <c r="C64" s="208">
        <f t="shared" si="0"/>
        <v>1457896376</v>
      </c>
      <c r="D64" s="211">
        <v>17450000</v>
      </c>
      <c r="E64" s="209">
        <f t="shared" si="1"/>
        <v>40271812</v>
      </c>
      <c r="F64" s="213">
        <v>487950</v>
      </c>
    </row>
    <row r="65" spans="1:6" ht="14.1" customHeight="1" x14ac:dyDescent="0.2">
      <c r="A65" s="235" t="s">
        <v>82</v>
      </c>
      <c r="B65" s="207">
        <f t="shared" si="0"/>
        <v>194</v>
      </c>
      <c r="C65" s="208">
        <f t="shared" si="0"/>
        <v>10237432672</v>
      </c>
      <c r="D65" s="211">
        <v>38820000</v>
      </c>
      <c r="E65" s="209">
        <f t="shared" si="1"/>
        <v>285222739</v>
      </c>
      <c r="F65" s="213">
        <v>1065925</v>
      </c>
    </row>
    <row r="66" spans="1:6" ht="24.6" customHeight="1" x14ac:dyDescent="0.2">
      <c r="A66" s="239" t="s">
        <v>6</v>
      </c>
      <c r="B66" s="242">
        <f>B51+B35+B22</f>
        <v>38211</v>
      </c>
      <c r="C66" s="217">
        <f t="shared" si="0"/>
        <v>39345781404</v>
      </c>
      <c r="D66" s="227">
        <v>499000</v>
      </c>
      <c r="E66" s="219">
        <f t="shared" si="1"/>
        <v>962195364</v>
      </c>
      <c r="F66" s="228">
        <v>10015</v>
      </c>
    </row>
    <row r="67" spans="1:6" ht="12" customHeight="1" x14ac:dyDescent="0.2">
      <c r="A67" s="225"/>
      <c r="B67" s="225"/>
      <c r="C67" s="225"/>
      <c r="D67" s="225"/>
      <c r="E67" s="225"/>
      <c r="F67" s="225"/>
    </row>
    <row r="68" spans="1:6" ht="12" customHeight="1" x14ac:dyDescent="0.2">
      <c r="B68" s="44"/>
      <c r="C68" s="44"/>
      <c r="E68" s="44"/>
    </row>
    <row r="69" spans="1:6" ht="12" customHeight="1" x14ac:dyDescent="0.2">
      <c r="B69" s="44"/>
      <c r="C69" s="88"/>
      <c r="E69" s="88"/>
      <c r="F69" s="88"/>
    </row>
    <row r="70" spans="1:6" ht="12" customHeight="1" x14ac:dyDescent="0.2">
      <c r="B70" s="44"/>
      <c r="C70" s="88"/>
      <c r="D70" s="45"/>
      <c r="E70" s="88"/>
      <c r="F70" s="88"/>
    </row>
    <row r="71" spans="1:6" ht="12" customHeight="1" x14ac:dyDescent="0.2">
      <c r="B71" s="44"/>
      <c r="C71" s="88"/>
      <c r="E71" s="88"/>
      <c r="F71" s="88"/>
    </row>
    <row r="72" spans="1:6" ht="12" customHeight="1" x14ac:dyDescent="0.2">
      <c r="B72" s="44"/>
      <c r="C72" s="88"/>
      <c r="D72" s="44"/>
      <c r="E72" s="88"/>
      <c r="F72" s="88"/>
    </row>
    <row r="73" spans="1:6" ht="12" customHeight="1" x14ac:dyDescent="0.2">
      <c r="B73" s="44"/>
      <c r="C73" s="88"/>
      <c r="D73" s="44"/>
      <c r="E73" s="88"/>
      <c r="F73" s="88"/>
    </row>
    <row r="74" spans="1:6" ht="12" customHeight="1" x14ac:dyDescent="0.2">
      <c r="B74" s="44"/>
      <c r="C74" s="88"/>
      <c r="D74" s="44"/>
      <c r="E74" s="88"/>
      <c r="F74" s="88"/>
    </row>
    <row r="75" spans="1:6" ht="12" customHeight="1" x14ac:dyDescent="0.2">
      <c r="B75" s="44"/>
      <c r="C75" s="88"/>
      <c r="D75" s="44"/>
      <c r="E75" s="88"/>
      <c r="F75" s="88"/>
    </row>
    <row r="76" spans="1:6" ht="12" customHeight="1" x14ac:dyDescent="0.2">
      <c r="B76" s="44"/>
      <c r="C76" s="88"/>
      <c r="D76" s="44"/>
      <c r="E76" s="88"/>
      <c r="F76" s="88"/>
    </row>
    <row r="77" spans="1:6" ht="12" customHeight="1" x14ac:dyDescent="0.2">
      <c r="B77" s="44"/>
      <c r="C77" s="88"/>
      <c r="D77" s="44"/>
      <c r="E77" s="88"/>
      <c r="F77" s="88"/>
    </row>
    <row r="78" spans="1:6" ht="12" customHeight="1" x14ac:dyDescent="0.2">
      <c r="B78" s="44"/>
      <c r="C78" s="88"/>
      <c r="D78" s="44"/>
      <c r="E78" s="88"/>
      <c r="F78" s="88"/>
    </row>
    <row r="79" spans="1:6" ht="12" customHeight="1" x14ac:dyDescent="0.2">
      <c r="C79" s="44"/>
      <c r="D79" s="44"/>
      <c r="E79" s="44"/>
    </row>
    <row r="80" spans="1:6" ht="12" customHeight="1" x14ac:dyDescent="0.2">
      <c r="B80" s="44"/>
      <c r="C80" s="44"/>
      <c r="D80" s="44"/>
      <c r="E80" s="44"/>
    </row>
    <row r="81" spans="2:2" ht="12" customHeight="1" x14ac:dyDescent="0.2">
      <c r="B81" s="44"/>
    </row>
  </sheetData>
  <mergeCells count="17">
    <mergeCell ref="A1:F1"/>
    <mergeCell ref="A2:F2"/>
    <mergeCell ref="A4:F4"/>
    <mergeCell ref="A5:F5"/>
    <mergeCell ref="E8:F8"/>
    <mergeCell ref="A7:F7"/>
    <mergeCell ref="A54:A55"/>
    <mergeCell ref="A53:F53"/>
    <mergeCell ref="C8:D8"/>
    <mergeCell ref="A8:A9"/>
    <mergeCell ref="E54:F54"/>
    <mergeCell ref="A38:F38"/>
    <mergeCell ref="E39:F39"/>
    <mergeCell ref="C39:D39"/>
    <mergeCell ref="C54:D54"/>
    <mergeCell ref="A39:A40"/>
    <mergeCell ref="A36:F36"/>
  </mergeCells>
  <pageMargins left="0.8" right="0.05" top="0.5" bottom="0.5" header="0" footer="0"/>
  <pageSetup fitToHeight="2" orientation="portrait" horizontalDpi="300" verticalDpi="300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2"/>
  <sheetViews>
    <sheetView showGridLines="0" zoomScaleNormal="100" workbookViewId="0">
      <selection activeCell="C11" sqref="C11"/>
    </sheetView>
  </sheetViews>
  <sheetFormatPr defaultColWidth="9.140625" defaultRowHeight="12" customHeight="1" x14ac:dyDescent="0.2"/>
  <cols>
    <col min="1" max="1" width="16.5703125" style="57" customWidth="1"/>
    <col min="2" max="6" width="14.85546875" style="57" customWidth="1"/>
    <col min="7" max="7" width="4.7109375" style="57" customWidth="1"/>
    <col min="8" max="16384" width="9.140625" style="57"/>
  </cols>
  <sheetData>
    <row r="1" spans="1:8" ht="15.6" customHeight="1" x14ac:dyDescent="0.25">
      <c r="A1" s="297" t="s">
        <v>83</v>
      </c>
      <c r="B1" s="297"/>
      <c r="C1" s="297"/>
      <c r="D1" s="297"/>
      <c r="E1" s="297"/>
      <c r="F1" s="297"/>
    </row>
    <row r="2" spans="1:8" ht="15.6" customHeight="1" x14ac:dyDescent="0.25">
      <c r="A2" s="297" t="s">
        <v>105</v>
      </c>
      <c r="B2" s="297"/>
      <c r="C2" s="297"/>
      <c r="D2" s="297"/>
      <c r="E2" s="297"/>
      <c r="F2" s="297"/>
    </row>
    <row r="3" spans="1:8" ht="15.6" customHeight="1" x14ac:dyDescent="0.2">
      <c r="A3" s="41"/>
      <c r="B3" s="41"/>
      <c r="C3" s="41"/>
      <c r="D3" s="41"/>
      <c r="E3" s="41"/>
    </row>
    <row r="4" spans="1:8" ht="15.6" customHeight="1" x14ac:dyDescent="0.25">
      <c r="A4" s="297" t="s">
        <v>63</v>
      </c>
      <c r="B4" s="297"/>
      <c r="C4" s="297"/>
      <c r="D4" s="297"/>
      <c r="E4" s="297"/>
      <c r="F4" s="297"/>
    </row>
    <row r="5" spans="1:8" ht="15.6" customHeight="1" x14ac:dyDescent="0.25">
      <c r="A5" s="297" t="s">
        <v>64</v>
      </c>
      <c r="B5" s="297"/>
      <c r="C5" s="297"/>
      <c r="D5" s="297"/>
      <c r="E5" s="297"/>
      <c r="F5" s="297"/>
    </row>
    <row r="6" spans="1:8" ht="12" customHeight="1" x14ac:dyDescent="0.2">
      <c r="A6" s="25"/>
    </row>
    <row r="7" spans="1:8" ht="16.899999999999999" customHeight="1" x14ac:dyDescent="0.2">
      <c r="A7" s="304" t="s">
        <v>5</v>
      </c>
      <c r="B7" s="305"/>
      <c r="C7" s="305"/>
      <c r="D7" s="305"/>
      <c r="E7" s="305"/>
      <c r="F7" s="306"/>
    </row>
    <row r="8" spans="1:8" ht="16.899999999999999" customHeight="1" x14ac:dyDescent="0.2">
      <c r="A8" s="244"/>
      <c r="B8" s="229"/>
      <c r="C8" s="314" t="s">
        <v>46</v>
      </c>
      <c r="D8" s="310"/>
      <c r="E8" s="309" t="s">
        <v>13</v>
      </c>
      <c r="F8" s="310"/>
    </row>
    <row r="9" spans="1:8" ht="28.5" customHeight="1" x14ac:dyDescent="0.2">
      <c r="A9" s="243" t="s">
        <v>7</v>
      </c>
      <c r="B9" s="230" t="s">
        <v>17</v>
      </c>
      <c r="C9" s="231" t="s">
        <v>98</v>
      </c>
      <c r="D9" s="232" t="s">
        <v>14</v>
      </c>
      <c r="E9" s="233" t="s">
        <v>98</v>
      </c>
      <c r="F9" s="234" t="s">
        <v>14</v>
      </c>
    </row>
    <row r="10" spans="1:8" ht="9.6" customHeight="1" x14ac:dyDescent="0.2">
      <c r="A10" s="245"/>
      <c r="B10" s="202"/>
      <c r="C10" s="240"/>
      <c r="D10" s="204"/>
      <c r="E10" s="241"/>
      <c r="F10" s="206"/>
    </row>
    <row r="11" spans="1:8" ht="14.1" customHeight="1" x14ac:dyDescent="0.2">
      <c r="A11" s="246" t="s">
        <v>9</v>
      </c>
      <c r="B11" s="202"/>
      <c r="C11" s="240"/>
      <c r="D11" s="204"/>
      <c r="E11" s="241"/>
      <c r="F11" s="206"/>
    </row>
    <row r="12" spans="1:8" ht="9.6" customHeight="1" x14ac:dyDescent="0.2">
      <c r="A12" s="245"/>
      <c r="B12" s="202"/>
      <c r="C12" s="240"/>
      <c r="D12" s="204"/>
      <c r="E12" s="241"/>
      <c r="F12" s="206"/>
    </row>
    <row r="13" spans="1:8" ht="14.1" customHeight="1" x14ac:dyDescent="0.2">
      <c r="A13" s="235" t="s">
        <v>0</v>
      </c>
      <c r="B13" s="202">
        <v>181</v>
      </c>
      <c r="C13" s="208">
        <v>430102285</v>
      </c>
      <c r="D13" s="204">
        <v>960000</v>
      </c>
      <c r="E13" s="209">
        <v>9340416</v>
      </c>
      <c r="F13" s="206">
        <v>20850</v>
      </c>
      <c r="H13" s="75"/>
    </row>
    <row r="14" spans="1:8" ht="14.1" customHeight="1" x14ac:dyDescent="0.2">
      <c r="A14" s="235" t="s">
        <v>1</v>
      </c>
      <c r="B14" s="202">
        <v>2815</v>
      </c>
      <c r="C14" s="210">
        <v>1366803732</v>
      </c>
      <c r="D14" s="211">
        <v>488000</v>
      </c>
      <c r="E14" s="212">
        <v>29149552</v>
      </c>
      <c r="F14" s="213">
        <v>9974</v>
      </c>
      <c r="H14" s="75"/>
    </row>
    <row r="15" spans="1:8" ht="14.1" customHeight="1" x14ac:dyDescent="0.2">
      <c r="A15" s="235" t="s">
        <v>2</v>
      </c>
      <c r="B15" s="202">
        <v>7142</v>
      </c>
      <c r="C15" s="210">
        <v>4577311709</v>
      </c>
      <c r="D15" s="211">
        <v>540000</v>
      </c>
      <c r="E15" s="212">
        <v>98156112</v>
      </c>
      <c r="F15" s="213">
        <v>11686</v>
      </c>
      <c r="H15" s="75"/>
    </row>
    <row r="16" spans="1:8" ht="14.1" customHeight="1" x14ac:dyDescent="0.2">
      <c r="A16" s="235" t="s">
        <v>3</v>
      </c>
      <c r="B16" s="202">
        <v>9281</v>
      </c>
      <c r="C16" s="210">
        <v>4444762513</v>
      </c>
      <c r="D16" s="211">
        <v>499000</v>
      </c>
      <c r="E16" s="212">
        <v>94633993</v>
      </c>
      <c r="F16" s="213">
        <v>10179</v>
      </c>
      <c r="H16" s="75"/>
    </row>
    <row r="17" spans="1:8" ht="14.1" customHeight="1" x14ac:dyDescent="0.2">
      <c r="A17" s="235" t="s">
        <v>45</v>
      </c>
      <c r="B17" s="202">
        <v>4984</v>
      </c>
      <c r="C17" s="210">
        <v>1814362212</v>
      </c>
      <c r="D17" s="211">
        <v>365000</v>
      </c>
      <c r="E17" s="212">
        <v>37963523</v>
      </c>
      <c r="F17" s="213">
        <v>7436</v>
      </c>
      <c r="H17" s="75"/>
    </row>
    <row r="18" spans="1:8" ht="24.6" customHeight="1" x14ac:dyDescent="0.2">
      <c r="A18" s="239" t="s">
        <v>6</v>
      </c>
      <c r="B18" s="242">
        <f>SUM(B13:B17)</f>
        <v>24403</v>
      </c>
      <c r="C18" s="217">
        <f>SUM(C13:C17)</f>
        <v>12633342451</v>
      </c>
      <c r="D18" s="227">
        <v>475000</v>
      </c>
      <c r="E18" s="219">
        <f>SUM(E13:E17)</f>
        <v>269243596</v>
      </c>
      <c r="F18" s="228">
        <v>9687</v>
      </c>
      <c r="H18" s="75"/>
    </row>
    <row r="19" spans="1:8" ht="12" customHeight="1" x14ac:dyDescent="0.2">
      <c r="A19" s="221"/>
      <c r="B19" s="221"/>
      <c r="C19" s="222"/>
      <c r="D19" s="222"/>
      <c r="E19" s="221"/>
      <c r="F19" s="223"/>
    </row>
    <row r="20" spans="1:8" ht="12" customHeight="1" x14ac:dyDescent="0.2">
      <c r="A20" s="247" t="s">
        <v>100</v>
      </c>
      <c r="B20" s="224"/>
      <c r="C20" s="225"/>
      <c r="D20" s="225"/>
      <c r="E20" s="224"/>
      <c r="F20" s="226"/>
    </row>
    <row r="21" spans="1:8" ht="12" customHeight="1" x14ac:dyDescent="0.2">
      <c r="A21" s="224"/>
      <c r="B21" s="224"/>
      <c r="C21" s="225"/>
      <c r="D21" s="225"/>
      <c r="E21" s="224"/>
      <c r="F21" s="226"/>
    </row>
    <row r="22" spans="1:8" ht="14.1" customHeight="1" x14ac:dyDescent="0.2">
      <c r="A22" s="235" t="s">
        <v>0</v>
      </c>
      <c r="B22" s="202">
        <v>2786</v>
      </c>
      <c r="C22" s="208">
        <v>3519480321</v>
      </c>
      <c r="D22" s="204">
        <v>700000</v>
      </c>
      <c r="E22" s="209">
        <v>70433287</v>
      </c>
      <c r="F22" s="206">
        <v>14140</v>
      </c>
      <c r="H22" s="75"/>
    </row>
    <row r="23" spans="1:8" ht="14.1" customHeight="1" x14ac:dyDescent="0.2">
      <c r="A23" s="235" t="s">
        <v>1</v>
      </c>
      <c r="B23" s="202">
        <v>287</v>
      </c>
      <c r="C23" s="210">
        <v>76834824</v>
      </c>
      <c r="D23" s="211">
        <v>189000</v>
      </c>
      <c r="E23" s="212">
        <v>1620732</v>
      </c>
      <c r="F23" s="213">
        <v>3845</v>
      </c>
      <c r="H23" s="75"/>
    </row>
    <row r="24" spans="1:8" ht="14.1" customHeight="1" x14ac:dyDescent="0.2">
      <c r="A24" s="235" t="s">
        <v>2</v>
      </c>
      <c r="B24" s="202">
        <v>2493</v>
      </c>
      <c r="C24" s="210">
        <v>1673829367</v>
      </c>
      <c r="D24" s="211">
        <v>550000</v>
      </c>
      <c r="E24" s="212">
        <v>30811647</v>
      </c>
      <c r="F24" s="213">
        <v>9595</v>
      </c>
      <c r="H24" s="75"/>
    </row>
    <row r="25" spans="1:8" ht="14.1" customHeight="1" x14ac:dyDescent="0.2">
      <c r="A25" s="235" t="s">
        <v>3</v>
      </c>
      <c r="B25" s="202">
        <v>1294</v>
      </c>
      <c r="C25" s="210">
        <v>585828418</v>
      </c>
      <c r="D25" s="211">
        <v>396750</v>
      </c>
      <c r="E25" s="212">
        <v>9948376</v>
      </c>
      <c r="F25" s="213">
        <v>6622</v>
      </c>
      <c r="H25" s="75"/>
    </row>
    <row r="26" spans="1:8" ht="14.1" customHeight="1" x14ac:dyDescent="0.2">
      <c r="A26" s="235" t="s">
        <v>45</v>
      </c>
      <c r="B26" s="202">
        <v>97</v>
      </c>
      <c r="C26" s="210">
        <v>24315611</v>
      </c>
      <c r="D26" s="211">
        <v>250000</v>
      </c>
      <c r="E26" s="212">
        <v>504401</v>
      </c>
      <c r="F26" s="213">
        <v>4993</v>
      </c>
      <c r="H26" s="75"/>
    </row>
    <row r="27" spans="1:8" ht="24.6" customHeight="1" x14ac:dyDescent="0.2">
      <c r="A27" s="239" t="s">
        <v>6</v>
      </c>
      <c r="B27" s="242">
        <f>SUM(B22:B26)</f>
        <v>6957</v>
      </c>
      <c r="C27" s="217">
        <f>SUM(C22:C26)</f>
        <v>5880288541</v>
      </c>
      <c r="D27" s="227">
        <v>512000</v>
      </c>
      <c r="E27" s="219">
        <f>SUM(E22:E26)</f>
        <v>113318443</v>
      </c>
      <c r="F27" s="228">
        <v>9236</v>
      </c>
      <c r="H27" s="75"/>
    </row>
    <row r="28" spans="1:8" ht="13.9" customHeight="1" x14ac:dyDescent="0.2">
      <c r="A28" s="248"/>
      <c r="B28" s="249"/>
      <c r="C28" s="249"/>
      <c r="D28" s="249"/>
      <c r="E28" s="249"/>
      <c r="F28" s="249"/>
    </row>
    <row r="29" spans="1:8" ht="16.899999999999999" customHeight="1" x14ac:dyDescent="0.2">
      <c r="A29" s="304" t="s">
        <v>4</v>
      </c>
      <c r="B29" s="305"/>
      <c r="C29" s="305"/>
      <c r="D29" s="305"/>
      <c r="E29" s="305"/>
      <c r="F29" s="306"/>
    </row>
    <row r="30" spans="1:8" ht="16.899999999999999" customHeight="1" x14ac:dyDescent="0.2">
      <c r="A30" s="244"/>
      <c r="B30" s="229"/>
      <c r="C30" s="314" t="s">
        <v>46</v>
      </c>
      <c r="D30" s="310"/>
      <c r="E30" s="309" t="s">
        <v>13</v>
      </c>
      <c r="F30" s="310"/>
    </row>
    <row r="31" spans="1:8" ht="28.5" customHeight="1" x14ac:dyDescent="0.2">
      <c r="A31" s="243" t="s">
        <v>7</v>
      </c>
      <c r="B31" s="230" t="s">
        <v>17</v>
      </c>
      <c r="C31" s="231" t="s">
        <v>98</v>
      </c>
      <c r="D31" s="232" t="s">
        <v>14</v>
      </c>
      <c r="E31" s="233" t="s">
        <v>98</v>
      </c>
      <c r="F31" s="234" t="s">
        <v>14</v>
      </c>
    </row>
    <row r="32" spans="1:8" ht="13.9" customHeight="1" x14ac:dyDescent="0.2">
      <c r="A32" s="235"/>
      <c r="B32" s="207"/>
      <c r="C32" s="236"/>
      <c r="D32" s="206"/>
      <c r="E32" s="237"/>
      <c r="F32" s="206"/>
    </row>
    <row r="33" spans="1:8" ht="14.1" customHeight="1" x14ac:dyDescent="0.2">
      <c r="A33" s="235" t="s">
        <v>0</v>
      </c>
      <c r="B33" s="202">
        <v>1931</v>
      </c>
      <c r="C33" s="208">
        <v>6910436982</v>
      </c>
      <c r="D33" s="204">
        <v>176530</v>
      </c>
      <c r="E33" s="209">
        <v>192541818</v>
      </c>
      <c r="F33" s="206">
        <v>3690</v>
      </c>
      <c r="H33" s="75"/>
    </row>
    <row r="34" spans="1:8" ht="14.1" customHeight="1" x14ac:dyDescent="0.2">
      <c r="A34" s="235" t="s">
        <v>1</v>
      </c>
      <c r="B34" s="202">
        <v>860</v>
      </c>
      <c r="C34" s="210">
        <v>1900434699</v>
      </c>
      <c r="D34" s="211">
        <v>864494</v>
      </c>
      <c r="E34" s="212">
        <v>52859607</v>
      </c>
      <c r="F34" s="213">
        <v>24206</v>
      </c>
      <c r="H34" s="75"/>
    </row>
    <row r="35" spans="1:8" ht="14.1" customHeight="1" x14ac:dyDescent="0.2">
      <c r="A35" s="235" t="s">
        <v>2</v>
      </c>
      <c r="B35" s="202">
        <v>2533</v>
      </c>
      <c r="C35" s="210">
        <v>7022209090</v>
      </c>
      <c r="D35" s="211">
        <v>855052</v>
      </c>
      <c r="E35" s="212">
        <v>195280199</v>
      </c>
      <c r="F35" s="213">
        <v>23943</v>
      </c>
      <c r="H35" s="75"/>
    </row>
    <row r="36" spans="1:8" ht="14.1" customHeight="1" x14ac:dyDescent="0.2">
      <c r="A36" s="235" t="s">
        <v>3</v>
      </c>
      <c r="B36" s="202">
        <v>1308</v>
      </c>
      <c r="C36" s="210">
        <v>4732888008</v>
      </c>
      <c r="D36" s="211">
        <v>750000</v>
      </c>
      <c r="E36" s="212">
        <v>131680823</v>
      </c>
      <c r="F36" s="213">
        <v>21000</v>
      </c>
      <c r="H36" s="75"/>
    </row>
    <row r="37" spans="1:8" ht="14.1" customHeight="1" x14ac:dyDescent="0.2">
      <c r="A37" s="235" t="s">
        <v>45</v>
      </c>
      <c r="B37" s="202">
        <v>219</v>
      </c>
      <c r="C37" s="210">
        <v>266181633</v>
      </c>
      <c r="D37" s="211">
        <v>595000</v>
      </c>
      <c r="E37" s="212">
        <v>7270876</v>
      </c>
      <c r="F37" s="213">
        <v>16660</v>
      </c>
      <c r="H37" s="75"/>
    </row>
    <row r="38" spans="1:8" ht="24.6" customHeight="1" x14ac:dyDescent="0.2">
      <c r="A38" s="239" t="s">
        <v>6</v>
      </c>
      <c r="B38" s="242">
        <f>SUM(B33:B37)</f>
        <v>6851</v>
      </c>
      <c r="C38" s="217">
        <f>SUM(C33:C37)</f>
        <v>20832150412</v>
      </c>
      <c r="D38" s="227">
        <v>700000</v>
      </c>
      <c r="E38" s="219">
        <f>SUM(E33:E37)</f>
        <v>579633323</v>
      </c>
      <c r="F38" s="228">
        <v>19600</v>
      </c>
      <c r="H38" s="75"/>
    </row>
    <row r="39" spans="1:8" ht="13.9" customHeight="1" x14ac:dyDescent="0.2">
      <c r="A39" s="248"/>
      <c r="B39" s="249"/>
      <c r="C39" s="250"/>
      <c r="D39" s="249"/>
      <c r="E39" s="250"/>
      <c r="F39" s="249"/>
    </row>
    <row r="40" spans="1:8" ht="16.899999999999999" customHeight="1" x14ac:dyDescent="0.2">
      <c r="A40" s="304" t="s">
        <v>10</v>
      </c>
      <c r="B40" s="305"/>
      <c r="C40" s="305"/>
      <c r="D40" s="305"/>
      <c r="E40" s="305"/>
      <c r="F40" s="306"/>
    </row>
    <row r="41" spans="1:8" ht="16.899999999999999" customHeight="1" x14ac:dyDescent="0.2">
      <c r="A41" s="244"/>
      <c r="B41" s="229"/>
      <c r="C41" s="314" t="s">
        <v>46</v>
      </c>
      <c r="D41" s="310"/>
      <c r="E41" s="309" t="s">
        <v>13</v>
      </c>
      <c r="F41" s="310"/>
    </row>
    <row r="42" spans="1:8" ht="28.5" customHeight="1" x14ac:dyDescent="0.2">
      <c r="A42" s="243" t="s">
        <v>7</v>
      </c>
      <c r="B42" s="230" t="s">
        <v>17</v>
      </c>
      <c r="C42" s="231" t="s">
        <v>98</v>
      </c>
      <c r="D42" s="232" t="s">
        <v>14</v>
      </c>
      <c r="E42" s="233" t="s">
        <v>98</v>
      </c>
      <c r="F42" s="234" t="s">
        <v>14</v>
      </c>
    </row>
    <row r="43" spans="1:8" ht="12" customHeight="1" x14ac:dyDescent="0.2">
      <c r="A43" s="235"/>
      <c r="B43" s="207"/>
      <c r="C43" s="251"/>
      <c r="D43" s="204"/>
      <c r="E43" s="252"/>
      <c r="F43" s="206"/>
    </row>
    <row r="44" spans="1:8" ht="14.1" customHeight="1" x14ac:dyDescent="0.2">
      <c r="A44" s="235" t="s">
        <v>0</v>
      </c>
      <c r="B44" s="202">
        <f>B33+B22+B13</f>
        <v>4898</v>
      </c>
      <c r="C44" s="208">
        <f>C33+C22+C13</f>
        <v>10860019588</v>
      </c>
      <c r="D44" s="204">
        <v>566250</v>
      </c>
      <c r="E44" s="209">
        <f>E33+E22+E13</f>
        <v>272315521</v>
      </c>
      <c r="F44" s="206">
        <v>11933</v>
      </c>
      <c r="H44" s="75"/>
    </row>
    <row r="45" spans="1:8" ht="14.1" customHeight="1" x14ac:dyDescent="0.2">
      <c r="A45" s="235" t="s">
        <v>1</v>
      </c>
      <c r="B45" s="202">
        <f t="shared" ref="B45:C48" si="0">B34+B23+B14</f>
        <v>3962</v>
      </c>
      <c r="C45" s="210">
        <f>C34+C23+C14</f>
        <v>3344073255</v>
      </c>
      <c r="D45" s="211">
        <v>500000</v>
      </c>
      <c r="E45" s="212">
        <f>E34+E23+E14</f>
        <v>83629891</v>
      </c>
      <c r="F45" s="213">
        <v>10875</v>
      </c>
      <c r="H45" s="75"/>
    </row>
    <row r="46" spans="1:8" ht="14.1" customHeight="1" x14ac:dyDescent="0.2">
      <c r="A46" s="235" t="s">
        <v>2</v>
      </c>
      <c r="B46" s="202">
        <f t="shared" si="0"/>
        <v>12168</v>
      </c>
      <c r="C46" s="210">
        <f t="shared" si="0"/>
        <v>13273350166</v>
      </c>
      <c r="D46" s="211">
        <v>584000</v>
      </c>
      <c r="E46" s="212">
        <f t="shared" ref="E46:E48" si="1">E35+E24+E15</f>
        <v>324247958</v>
      </c>
      <c r="F46" s="213">
        <v>12404</v>
      </c>
      <c r="H46" s="75"/>
    </row>
    <row r="47" spans="1:8" ht="14.1" customHeight="1" x14ac:dyDescent="0.2">
      <c r="A47" s="235" t="s">
        <v>3</v>
      </c>
      <c r="B47" s="202">
        <f t="shared" si="0"/>
        <v>11883</v>
      </c>
      <c r="C47" s="210">
        <f t="shared" si="0"/>
        <v>9763478939</v>
      </c>
      <c r="D47" s="211">
        <v>499000</v>
      </c>
      <c r="E47" s="212">
        <f t="shared" si="1"/>
        <v>236263192</v>
      </c>
      <c r="F47" s="213">
        <v>10015</v>
      </c>
      <c r="H47" s="75"/>
    </row>
    <row r="48" spans="1:8" ht="14.1" customHeight="1" x14ac:dyDescent="0.2">
      <c r="A48" s="235" t="s">
        <v>45</v>
      </c>
      <c r="B48" s="202">
        <f t="shared" si="0"/>
        <v>5300</v>
      </c>
      <c r="C48" s="210">
        <f t="shared" si="0"/>
        <v>2104859456</v>
      </c>
      <c r="D48" s="211">
        <v>375000</v>
      </c>
      <c r="E48" s="212">
        <f t="shared" si="1"/>
        <v>45738800</v>
      </c>
      <c r="F48" s="213">
        <v>7658</v>
      </c>
      <c r="H48" s="75"/>
    </row>
    <row r="49" spans="1:8" ht="24.6" customHeight="1" x14ac:dyDescent="0.2">
      <c r="A49" s="239" t="s">
        <v>6</v>
      </c>
      <c r="B49" s="242">
        <f>SUM(B44:B48)</f>
        <v>38211</v>
      </c>
      <c r="C49" s="217">
        <f>SUM(C44:C48)</f>
        <v>39345781404</v>
      </c>
      <c r="D49" s="227">
        <v>499000</v>
      </c>
      <c r="E49" s="219">
        <f>SUM(E44:E48)</f>
        <v>962195362</v>
      </c>
      <c r="F49" s="228">
        <v>10015</v>
      </c>
      <c r="H49" s="75"/>
    </row>
    <row r="51" spans="1:8" ht="12.75" x14ac:dyDescent="0.2">
      <c r="A51" s="316"/>
      <c r="B51" s="316"/>
      <c r="C51" s="316"/>
      <c r="D51" s="316"/>
      <c r="E51" s="316"/>
      <c r="F51" s="316"/>
    </row>
    <row r="52" spans="1:8" ht="12.75" x14ac:dyDescent="0.2"/>
  </sheetData>
  <mergeCells count="14">
    <mergeCell ref="A1:F1"/>
    <mergeCell ref="A2:F2"/>
    <mergeCell ref="A4:F4"/>
    <mergeCell ref="A5:F5"/>
    <mergeCell ref="A51:F51"/>
    <mergeCell ref="A7:F7"/>
    <mergeCell ref="A29:F29"/>
    <mergeCell ref="E30:F30"/>
    <mergeCell ref="C8:D8"/>
    <mergeCell ref="C30:D30"/>
    <mergeCell ref="A40:F40"/>
    <mergeCell ref="E41:F41"/>
    <mergeCell ref="E8:F8"/>
    <mergeCell ref="C41:D41"/>
  </mergeCells>
  <pageMargins left="0.8" right="0.05" top="0.5" bottom="0.5" header="0" footer="0"/>
  <pageSetup scale="96" orientation="portrait" horizontalDpi="300" verticalDpi="300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3"/>
  <sheetViews>
    <sheetView showGridLines="0" zoomScaleNormal="100" workbookViewId="0">
      <selection sqref="A1:J1"/>
    </sheetView>
  </sheetViews>
  <sheetFormatPr defaultColWidth="9.140625" defaultRowHeight="12.75" x14ac:dyDescent="0.2"/>
  <cols>
    <col min="1" max="1" width="16.5703125" style="57" customWidth="1"/>
    <col min="2" max="3" width="11.28515625" style="57" customWidth="1"/>
    <col min="4" max="4" width="2.5703125" style="57" customWidth="1"/>
    <col min="5" max="6" width="11.28515625" style="57" customWidth="1"/>
    <col min="7" max="7" width="2.42578125" style="57" customWidth="1"/>
    <col min="8" max="8" width="12.7109375" style="57" customWidth="1"/>
    <col min="9" max="10" width="11.28515625" style="57" customWidth="1"/>
    <col min="11" max="16384" width="9.140625" style="57"/>
  </cols>
  <sheetData>
    <row r="1" spans="1:10" ht="15.75" x14ac:dyDescent="0.25">
      <c r="A1" s="297" t="s">
        <v>83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 ht="15.75" x14ac:dyDescent="0.25">
      <c r="A2" s="297" t="s">
        <v>105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0" x14ac:dyDescent="0.2">
      <c r="A3" s="41"/>
      <c r="B3" s="41"/>
      <c r="C3" s="41"/>
      <c r="D3" s="41"/>
      <c r="E3" s="41"/>
      <c r="F3" s="41"/>
      <c r="G3" s="41"/>
    </row>
    <row r="4" spans="1:10" ht="15.75" x14ac:dyDescent="0.25">
      <c r="A4" s="297" t="s">
        <v>65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5.75" x14ac:dyDescent="0.25">
      <c r="A5" s="297" t="s">
        <v>66</v>
      </c>
      <c r="B5" s="297"/>
      <c r="C5" s="297"/>
      <c r="D5" s="297"/>
      <c r="E5" s="297"/>
      <c r="F5" s="297"/>
      <c r="G5" s="297"/>
      <c r="H5" s="297"/>
      <c r="I5" s="297"/>
      <c r="J5" s="297"/>
    </row>
    <row r="6" spans="1:10" ht="15.75" x14ac:dyDescent="0.25">
      <c r="A6" s="297" t="s">
        <v>87</v>
      </c>
      <c r="B6" s="297"/>
      <c r="C6" s="297"/>
      <c r="D6" s="297"/>
      <c r="E6" s="297"/>
      <c r="F6" s="297"/>
      <c r="G6" s="297"/>
      <c r="H6" s="297"/>
      <c r="I6" s="297"/>
      <c r="J6" s="297"/>
    </row>
    <row r="7" spans="1:10" ht="15.75" x14ac:dyDescent="0.25">
      <c r="A7" s="297" t="s">
        <v>62</v>
      </c>
      <c r="B7" s="297"/>
      <c r="C7" s="297"/>
      <c r="D7" s="297"/>
      <c r="E7" s="297"/>
      <c r="F7" s="297"/>
      <c r="G7" s="297"/>
      <c r="H7" s="297"/>
      <c r="I7" s="297"/>
      <c r="J7" s="297"/>
    </row>
    <row r="8" spans="1:10" ht="15" x14ac:dyDescent="0.25">
      <c r="A8" s="317" t="s">
        <v>67</v>
      </c>
      <c r="B8" s="317"/>
      <c r="C8" s="317"/>
      <c r="D8" s="317"/>
      <c r="E8" s="317"/>
      <c r="F8" s="317"/>
      <c r="G8" s="317"/>
      <c r="H8" s="317"/>
      <c r="I8" s="317"/>
      <c r="J8" s="317"/>
    </row>
    <row r="9" spans="1:10" ht="15.75" x14ac:dyDescent="0.25">
      <c r="A9" s="25"/>
      <c r="F9" s="166"/>
      <c r="G9" s="166"/>
    </row>
    <row r="10" spans="1:10" x14ac:dyDescent="0.2">
      <c r="A10" s="307" t="s">
        <v>46</v>
      </c>
      <c r="B10" s="299" t="s">
        <v>17</v>
      </c>
      <c r="C10" s="301"/>
      <c r="D10" s="167"/>
      <c r="E10" s="299" t="s">
        <v>46</v>
      </c>
      <c r="F10" s="301"/>
      <c r="G10" s="301"/>
      <c r="H10" s="300"/>
      <c r="I10" s="299" t="s">
        <v>13</v>
      </c>
      <c r="J10" s="300"/>
    </row>
    <row r="11" spans="1:10" ht="30.75" customHeight="1" x14ac:dyDescent="0.2">
      <c r="A11" s="308"/>
      <c r="B11" s="121" t="s">
        <v>15</v>
      </c>
      <c r="C11" s="319" t="s">
        <v>30</v>
      </c>
      <c r="D11" s="320"/>
      <c r="E11" s="125" t="s">
        <v>84</v>
      </c>
      <c r="F11" s="319" t="s">
        <v>26</v>
      </c>
      <c r="G11" s="319"/>
      <c r="H11" s="119" t="s">
        <v>16</v>
      </c>
      <c r="I11" s="125" t="s">
        <v>84</v>
      </c>
      <c r="J11" s="120" t="s">
        <v>16</v>
      </c>
    </row>
    <row r="12" spans="1:10" ht="9.9499999999999993" customHeight="1" x14ac:dyDescent="0.2">
      <c r="A12" s="126"/>
      <c r="B12" s="127"/>
      <c r="C12" s="128"/>
      <c r="D12" s="128"/>
      <c r="E12" s="129"/>
      <c r="F12" s="128"/>
      <c r="G12" s="128"/>
      <c r="H12" s="128"/>
      <c r="I12" s="129"/>
      <c r="J12" s="130"/>
    </row>
    <row r="13" spans="1:10" x14ac:dyDescent="0.2">
      <c r="A13" s="14" t="s">
        <v>9</v>
      </c>
      <c r="B13" s="83"/>
      <c r="C13" s="81"/>
      <c r="D13" s="81"/>
      <c r="E13" s="1"/>
      <c r="F13" s="6"/>
      <c r="G13" s="6"/>
      <c r="H13" s="79"/>
      <c r="I13" s="1"/>
      <c r="J13" s="80"/>
    </row>
    <row r="14" spans="1:10" ht="9.9499999999999993" customHeight="1" x14ac:dyDescent="0.2">
      <c r="A14" s="14"/>
      <c r="B14" s="83"/>
      <c r="C14" s="81"/>
      <c r="D14" s="81"/>
      <c r="E14" s="1"/>
      <c r="F14" s="6"/>
      <c r="G14" s="6"/>
      <c r="H14" s="79"/>
      <c r="I14" s="1"/>
      <c r="J14" s="80"/>
    </row>
    <row r="15" spans="1:10" x14ac:dyDescent="0.2">
      <c r="A15" s="15" t="s">
        <v>18</v>
      </c>
      <c r="B15" s="83">
        <v>152</v>
      </c>
      <c r="C15" s="141">
        <v>9.9216710182767613</v>
      </c>
      <c r="D15" s="142" t="s">
        <v>40</v>
      </c>
      <c r="E15" s="176">
        <v>5055347</v>
      </c>
      <c r="F15" s="141">
        <v>12.304856065945803</v>
      </c>
      <c r="G15" s="143" t="s">
        <v>40</v>
      </c>
      <c r="H15" s="79">
        <v>35125</v>
      </c>
      <c r="I15" s="176">
        <v>104437</v>
      </c>
      <c r="J15" s="80">
        <v>739</v>
      </c>
    </row>
    <row r="16" spans="1:10" x14ac:dyDescent="0.2">
      <c r="A16" s="28" t="s">
        <v>19</v>
      </c>
      <c r="B16" s="83">
        <v>134</v>
      </c>
      <c r="C16" s="69">
        <v>9.9332839140103779</v>
      </c>
      <c r="D16" s="85"/>
      <c r="E16" s="77">
        <v>11015117</v>
      </c>
      <c r="F16" s="69">
        <v>10.000174218161503</v>
      </c>
      <c r="G16" s="85"/>
      <c r="H16" s="81">
        <v>85000</v>
      </c>
      <c r="I16" s="77">
        <v>224720</v>
      </c>
      <c r="J16" s="82">
        <v>1762</v>
      </c>
    </row>
    <row r="17" spans="1:10" x14ac:dyDescent="0.2">
      <c r="A17" s="28" t="s">
        <v>20</v>
      </c>
      <c r="B17" s="83">
        <v>374</v>
      </c>
      <c r="C17" s="141">
        <v>14.649432040736388</v>
      </c>
      <c r="D17" s="142"/>
      <c r="E17" s="177">
        <v>66295384</v>
      </c>
      <c r="F17" s="141">
        <v>14.750065848166569</v>
      </c>
      <c r="G17" s="142"/>
      <c r="H17" s="81">
        <v>176937</v>
      </c>
      <c r="I17" s="177">
        <v>1364752</v>
      </c>
      <c r="J17" s="82">
        <v>3660</v>
      </c>
    </row>
    <row r="18" spans="1:10" x14ac:dyDescent="0.2">
      <c r="A18" s="28" t="s">
        <v>25</v>
      </c>
      <c r="B18" s="83">
        <v>828</v>
      </c>
      <c r="C18" s="141">
        <v>19.273743016759777</v>
      </c>
      <c r="D18" s="142"/>
      <c r="E18" s="177">
        <v>326184837</v>
      </c>
      <c r="F18" s="141">
        <v>18.931709976528609</v>
      </c>
      <c r="G18" s="142"/>
      <c r="H18" s="81">
        <v>400000</v>
      </c>
      <c r="I18" s="177">
        <v>6730327</v>
      </c>
      <c r="J18" s="82">
        <v>8170</v>
      </c>
    </row>
    <row r="19" spans="1:10" x14ac:dyDescent="0.2">
      <c r="A19" s="28" t="s">
        <v>21</v>
      </c>
      <c r="B19" s="83">
        <v>1180</v>
      </c>
      <c r="C19" s="141">
        <v>14.766612438993867</v>
      </c>
      <c r="D19" s="142"/>
      <c r="E19" s="177">
        <v>849878840</v>
      </c>
      <c r="F19" s="141">
        <v>15.147187496184761</v>
      </c>
      <c r="G19" s="142"/>
      <c r="H19" s="81">
        <v>700000</v>
      </c>
      <c r="I19" s="177">
        <v>18392968</v>
      </c>
      <c r="J19" s="82">
        <v>15195</v>
      </c>
    </row>
    <row r="20" spans="1:10" x14ac:dyDescent="0.2">
      <c r="A20" s="28" t="s">
        <v>22</v>
      </c>
      <c r="B20" s="83">
        <v>435</v>
      </c>
      <c r="C20" s="141">
        <v>25.985663082437277</v>
      </c>
      <c r="D20" s="142"/>
      <c r="E20" s="177">
        <v>770797441</v>
      </c>
      <c r="F20" s="141">
        <v>29.201313455345307</v>
      </c>
      <c r="G20" s="142"/>
      <c r="H20" s="81">
        <v>1492407</v>
      </c>
      <c r="I20" s="177">
        <v>16750605</v>
      </c>
      <c r="J20" s="82">
        <v>32430</v>
      </c>
    </row>
    <row r="21" spans="1:10" x14ac:dyDescent="0.2">
      <c r="A21" s="28" t="s">
        <v>23</v>
      </c>
      <c r="B21" s="83">
        <v>20</v>
      </c>
      <c r="C21" s="141">
        <v>95.238095238095227</v>
      </c>
      <c r="D21" s="85"/>
      <c r="E21" s="77">
        <v>169600925</v>
      </c>
      <c r="F21" s="141">
        <v>96.428717122698757</v>
      </c>
      <c r="G21" s="85"/>
      <c r="H21" s="81">
        <v>7900000</v>
      </c>
      <c r="I21" s="77">
        <v>3688340</v>
      </c>
      <c r="J21" s="82">
        <v>171795</v>
      </c>
    </row>
    <row r="22" spans="1:10" x14ac:dyDescent="0.2">
      <c r="A22" s="28" t="s">
        <v>24</v>
      </c>
      <c r="B22" s="86">
        <v>1</v>
      </c>
      <c r="C22" s="141">
        <v>100</v>
      </c>
      <c r="D22" s="85"/>
      <c r="E22" s="179">
        <v>17100000</v>
      </c>
      <c r="F22" s="141">
        <v>100</v>
      </c>
      <c r="G22" s="85"/>
      <c r="H22" s="180">
        <v>17100000</v>
      </c>
      <c r="I22" s="179">
        <v>371895</v>
      </c>
      <c r="J22" s="181">
        <v>371895</v>
      </c>
    </row>
    <row r="23" spans="1:10" x14ac:dyDescent="0.2">
      <c r="A23" s="28" t="s">
        <v>82</v>
      </c>
      <c r="B23" s="86">
        <v>2</v>
      </c>
      <c r="C23" s="69">
        <v>100</v>
      </c>
      <c r="D23" s="85"/>
      <c r="E23" s="179">
        <v>51950000</v>
      </c>
      <c r="F23" s="69">
        <v>100</v>
      </c>
      <c r="G23" s="85"/>
      <c r="H23" s="180">
        <v>25980000</v>
      </c>
      <c r="I23" s="179">
        <v>1129853</v>
      </c>
      <c r="J23" s="181">
        <v>564926</v>
      </c>
    </row>
    <row r="24" spans="1:10" x14ac:dyDescent="0.2">
      <c r="A24" s="16" t="s">
        <v>6</v>
      </c>
      <c r="B24" s="87">
        <f>SUM(B15:B23)</f>
        <v>3126</v>
      </c>
      <c r="C24" s="140">
        <v>16.097636335547662</v>
      </c>
      <c r="D24" s="123" t="s">
        <v>40</v>
      </c>
      <c r="E24" s="151">
        <f>SUM(E15:E23)</f>
        <v>2267877891</v>
      </c>
      <c r="F24" s="140">
        <v>20.962030072246815</v>
      </c>
      <c r="G24" s="152" t="s">
        <v>40</v>
      </c>
      <c r="H24" s="135">
        <v>530000</v>
      </c>
      <c r="I24" s="151">
        <f>SUM(I15:I23)</f>
        <v>48757897</v>
      </c>
      <c r="J24" s="174">
        <v>11439</v>
      </c>
    </row>
    <row r="25" spans="1:10" ht="9.9499999999999993" customHeight="1" x14ac:dyDescent="0.2">
      <c r="A25" s="20"/>
      <c r="B25" s="131"/>
      <c r="C25" s="8"/>
      <c r="D25" s="8"/>
      <c r="E25" s="266"/>
      <c r="F25" s="42"/>
      <c r="G25" s="11"/>
      <c r="H25" s="132"/>
      <c r="I25" s="260"/>
      <c r="J25" s="133"/>
    </row>
    <row r="26" spans="1:10" x14ac:dyDescent="0.2">
      <c r="A26" s="20" t="s">
        <v>100</v>
      </c>
      <c r="B26" s="21"/>
      <c r="E26" s="21"/>
      <c r="I26" s="21"/>
      <c r="J26" s="22"/>
    </row>
    <row r="27" spans="1:10" ht="9.9499999999999993" customHeight="1" x14ac:dyDescent="0.2">
      <c r="A27" s="21"/>
      <c r="B27" s="21"/>
      <c r="E27" s="21"/>
      <c r="I27" s="21"/>
      <c r="J27" s="22"/>
    </row>
    <row r="28" spans="1:10" x14ac:dyDescent="0.2">
      <c r="A28" s="28" t="s">
        <v>18</v>
      </c>
      <c r="B28" s="29">
        <v>27</v>
      </c>
      <c r="C28" s="141">
        <v>5.1526717557251906</v>
      </c>
      <c r="D28" s="142" t="s">
        <v>40</v>
      </c>
      <c r="E28" s="176">
        <v>610036</v>
      </c>
      <c r="F28" s="141">
        <v>5.1746116301439811</v>
      </c>
      <c r="G28" s="92" t="s">
        <v>40</v>
      </c>
      <c r="H28" s="79">
        <v>22029</v>
      </c>
      <c r="I28" s="68">
        <v>11781</v>
      </c>
      <c r="J28" s="80">
        <v>421</v>
      </c>
    </row>
    <row r="29" spans="1:10" x14ac:dyDescent="0.2">
      <c r="A29" s="28" t="s">
        <v>19</v>
      </c>
      <c r="B29" s="29">
        <v>11</v>
      </c>
      <c r="C29" s="141">
        <v>5.0691244239631335</v>
      </c>
      <c r="D29" s="142"/>
      <c r="E29" s="177">
        <v>883615</v>
      </c>
      <c r="F29" s="141">
        <v>4.9457061801135609</v>
      </c>
      <c r="G29" s="95"/>
      <c r="H29" s="81">
        <v>90000</v>
      </c>
      <c r="I29" s="77">
        <v>17786</v>
      </c>
      <c r="J29" s="82">
        <v>1815</v>
      </c>
    </row>
    <row r="30" spans="1:10" x14ac:dyDescent="0.2">
      <c r="A30" s="28" t="s">
        <v>20</v>
      </c>
      <c r="B30" s="29">
        <v>55</v>
      </c>
      <c r="C30" s="141">
        <v>7.227332457293036</v>
      </c>
      <c r="D30" s="142"/>
      <c r="E30" s="177">
        <v>10042830</v>
      </c>
      <c r="F30" s="141">
        <v>7.0323514439276646</v>
      </c>
      <c r="G30" s="153"/>
      <c r="H30" s="81">
        <v>180000</v>
      </c>
      <c r="I30" s="177">
        <v>198793</v>
      </c>
      <c r="J30" s="82">
        <v>3250</v>
      </c>
    </row>
    <row r="31" spans="1:10" x14ac:dyDescent="0.2">
      <c r="A31" s="28" t="s">
        <v>25</v>
      </c>
      <c r="B31" s="29">
        <v>109</v>
      </c>
      <c r="C31" s="141">
        <v>5.9628008752735235</v>
      </c>
      <c r="D31" s="142"/>
      <c r="E31" s="177">
        <v>42350619</v>
      </c>
      <c r="F31" s="141">
        <v>6.0329135424685729</v>
      </c>
      <c r="G31" s="153"/>
      <c r="H31" s="81">
        <v>400000</v>
      </c>
      <c r="I31" s="177">
        <v>835273</v>
      </c>
      <c r="J31" s="82">
        <v>7800</v>
      </c>
    </row>
    <row r="32" spans="1:10" x14ac:dyDescent="0.2">
      <c r="A32" s="28" t="s">
        <v>21</v>
      </c>
      <c r="B32" s="29">
        <v>140</v>
      </c>
      <c r="C32" s="141">
        <v>6.8226120857699799</v>
      </c>
      <c r="D32" s="142"/>
      <c r="E32" s="177">
        <v>106041332</v>
      </c>
      <c r="F32" s="141">
        <v>7.2494957560139754</v>
      </c>
      <c r="G32" s="153"/>
      <c r="H32" s="81">
        <v>747776</v>
      </c>
      <c r="I32" s="177">
        <v>2240986</v>
      </c>
      <c r="J32" s="82">
        <v>16092</v>
      </c>
    </row>
    <row r="33" spans="1:10" x14ac:dyDescent="0.2">
      <c r="A33" s="28" t="s">
        <v>22</v>
      </c>
      <c r="B33" s="29">
        <v>268</v>
      </c>
      <c r="C33" s="141">
        <v>19.29445644348452</v>
      </c>
      <c r="D33" s="142"/>
      <c r="E33" s="177">
        <v>655477603</v>
      </c>
      <c r="F33" s="141">
        <v>24.624356783437335</v>
      </c>
      <c r="G33" s="153"/>
      <c r="H33" s="81">
        <v>2080000</v>
      </c>
      <c r="I33" s="177">
        <v>12714117</v>
      </c>
      <c r="J33" s="82">
        <v>38611</v>
      </c>
    </row>
    <row r="34" spans="1:10" x14ac:dyDescent="0.2">
      <c r="A34" s="28" t="s">
        <v>23</v>
      </c>
      <c r="B34" s="29">
        <v>56</v>
      </c>
      <c r="C34" s="141">
        <v>69.135802469135797</v>
      </c>
      <c r="D34" s="142"/>
      <c r="E34" s="177">
        <v>462360287</v>
      </c>
      <c r="F34" s="141">
        <v>73.693630549950683</v>
      </c>
      <c r="G34" s="95"/>
      <c r="H34" s="81">
        <v>7712500</v>
      </c>
      <c r="I34" s="77">
        <v>9184959</v>
      </c>
      <c r="J34" s="82">
        <v>152182</v>
      </c>
    </row>
    <row r="35" spans="1:10" x14ac:dyDescent="0.2">
      <c r="A35" s="28" t="s">
        <v>24</v>
      </c>
      <c r="B35" s="29">
        <v>1</v>
      </c>
      <c r="C35" s="141">
        <v>33.333333333333329</v>
      </c>
      <c r="D35" s="142"/>
      <c r="E35" s="177">
        <v>20000000</v>
      </c>
      <c r="F35" s="141">
        <v>37.464584260191536</v>
      </c>
      <c r="G35" s="95"/>
      <c r="H35" s="81">
        <v>20000000</v>
      </c>
      <c r="I35" s="77">
        <v>434970</v>
      </c>
      <c r="J35" s="82">
        <v>434970</v>
      </c>
    </row>
    <row r="36" spans="1:10" x14ac:dyDescent="0.2">
      <c r="A36" s="28" t="s">
        <v>82</v>
      </c>
      <c r="B36" s="29">
        <v>5</v>
      </c>
      <c r="C36" s="141">
        <v>100</v>
      </c>
      <c r="D36" s="142"/>
      <c r="E36" s="177">
        <v>176075000</v>
      </c>
      <c r="F36" s="141">
        <v>100</v>
      </c>
      <c r="G36" s="95"/>
      <c r="H36" s="81">
        <v>40000000</v>
      </c>
      <c r="I36" s="77">
        <v>3829481</v>
      </c>
      <c r="J36" s="82">
        <v>869970</v>
      </c>
    </row>
    <row r="37" spans="1:10" x14ac:dyDescent="0.2">
      <c r="A37" s="43" t="s">
        <v>6</v>
      </c>
      <c r="B37" s="87">
        <f>SUM(B28:B36)</f>
        <v>672</v>
      </c>
      <c r="C37" s="140">
        <v>9.795918367346939</v>
      </c>
      <c r="D37" s="123" t="s">
        <v>40</v>
      </c>
      <c r="E37" s="151">
        <f>SUM(E28:E36)</f>
        <v>1473841322</v>
      </c>
      <c r="F37" s="140">
        <v>25.168171700348317</v>
      </c>
      <c r="G37" s="94" t="s">
        <v>40</v>
      </c>
      <c r="H37" s="135">
        <v>1000000</v>
      </c>
      <c r="I37" s="72">
        <f>SUM(I28:I36)</f>
        <v>29468146</v>
      </c>
      <c r="J37" s="174">
        <v>19754</v>
      </c>
    </row>
    <row r="38" spans="1:10" x14ac:dyDescent="0.2">
      <c r="A38" s="20"/>
      <c r="B38" s="23"/>
      <c r="C38" s="8"/>
      <c r="D38" s="8"/>
      <c r="E38" s="266"/>
      <c r="F38" s="42"/>
      <c r="G38" s="96"/>
      <c r="H38" s="132"/>
      <c r="I38" s="260"/>
      <c r="J38" s="133"/>
    </row>
    <row r="39" spans="1:10" x14ac:dyDescent="0.2">
      <c r="A39" s="20" t="s">
        <v>8</v>
      </c>
      <c r="B39" s="21"/>
      <c r="E39" s="21"/>
      <c r="I39" s="21"/>
      <c r="J39" s="22"/>
    </row>
    <row r="40" spans="1:10" x14ac:dyDescent="0.2">
      <c r="A40" s="21"/>
      <c r="B40" s="21"/>
      <c r="E40" s="21"/>
      <c r="I40" s="21"/>
      <c r="J40" s="22"/>
    </row>
    <row r="41" spans="1:10" x14ac:dyDescent="0.2">
      <c r="A41" s="28" t="s">
        <v>18</v>
      </c>
      <c r="B41" s="29">
        <f>B15+B28</f>
        <v>179</v>
      </c>
      <c r="C41" s="141">
        <v>8.7062256809338514</v>
      </c>
      <c r="D41" s="142" t="s">
        <v>40</v>
      </c>
      <c r="E41" s="176">
        <f>E28+E15</f>
        <v>5665383</v>
      </c>
      <c r="F41" s="141">
        <v>10.715040755443846</v>
      </c>
      <c r="G41" s="92" t="s">
        <v>40</v>
      </c>
      <c r="H41" s="79">
        <v>35000</v>
      </c>
      <c r="I41" s="68">
        <f>I28+I15</f>
        <v>116218</v>
      </c>
      <c r="J41" s="80">
        <v>693</v>
      </c>
    </row>
    <row r="42" spans="1:10" x14ac:dyDescent="0.2">
      <c r="A42" s="28" t="s">
        <v>19</v>
      </c>
      <c r="B42" s="29">
        <f t="shared" ref="B42:B49" si="0">B16+B29</f>
        <v>145</v>
      </c>
      <c r="C42" s="141">
        <v>9.2592592592592595</v>
      </c>
      <c r="D42" s="142"/>
      <c r="E42" s="177">
        <f t="shared" ref="E42:E49" si="1">E29+E16</f>
        <v>11898732</v>
      </c>
      <c r="F42" s="141">
        <v>9.2947546992276884</v>
      </c>
      <c r="G42" s="95"/>
      <c r="H42" s="81">
        <v>85000</v>
      </c>
      <c r="I42" s="77">
        <f t="shared" ref="I42:I49" si="2">I29+I16</f>
        <v>242506</v>
      </c>
      <c r="J42" s="82">
        <v>1770</v>
      </c>
    </row>
    <row r="43" spans="1:10" x14ac:dyDescent="0.2">
      <c r="A43" s="28" t="s">
        <v>20</v>
      </c>
      <c r="B43" s="29">
        <f t="shared" si="0"/>
        <v>429</v>
      </c>
      <c r="C43" s="141">
        <v>12.945081472540737</v>
      </c>
      <c r="D43" s="142"/>
      <c r="E43" s="177">
        <f t="shared" si="1"/>
        <v>76338214</v>
      </c>
      <c r="F43" s="141">
        <v>12.889150762427903</v>
      </c>
      <c r="G43" s="95"/>
      <c r="H43" s="81">
        <v>177500</v>
      </c>
      <c r="I43" s="177">
        <f t="shared" si="2"/>
        <v>1563545</v>
      </c>
      <c r="J43" s="82">
        <v>3660</v>
      </c>
    </row>
    <row r="44" spans="1:10" x14ac:dyDescent="0.2">
      <c r="A44" s="28" t="s">
        <v>25</v>
      </c>
      <c r="B44" s="29">
        <f t="shared" si="0"/>
        <v>937</v>
      </c>
      <c r="C44" s="141">
        <v>15.300457217504897</v>
      </c>
      <c r="D44" s="142"/>
      <c r="E44" s="177">
        <f t="shared" si="1"/>
        <v>368535456</v>
      </c>
      <c r="F44" s="141">
        <v>15.19766572127036</v>
      </c>
      <c r="G44" s="95"/>
      <c r="H44" s="81">
        <v>400000</v>
      </c>
      <c r="I44" s="177">
        <f t="shared" si="2"/>
        <v>7565600</v>
      </c>
      <c r="J44" s="82">
        <v>8170</v>
      </c>
    </row>
    <row r="45" spans="1:10" x14ac:dyDescent="0.2">
      <c r="A45" s="28" t="s">
        <v>21</v>
      </c>
      <c r="B45" s="29">
        <f t="shared" si="0"/>
        <v>1320</v>
      </c>
      <c r="C45" s="141">
        <v>13.143483023001096</v>
      </c>
      <c r="D45" s="142"/>
      <c r="E45" s="177">
        <f t="shared" si="1"/>
        <v>955920172</v>
      </c>
      <c r="F45" s="141">
        <v>13.514020818392261</v>
      </c>
      <c r="G45" s="95"/>
      <c r="H45" s="81">
        <v>700000</v>
      </c>
      <c r="I45" s="177">
        <f t="shared" si="2"/>
        <v>20633954</v>
      </c>
      <c r="J45" s="82">
        <v>15195</v>
      </c>
    </row>
    <row r="46" spans="1:10" x14ac:dyDescent="0.2">
      <c r="A46" s="28" t="s">
        <v>22</v>
      </c>
      <c r="B46" s="29">
        <f t="shared" si="0"/>
        <v>703</v>
      </c>
      <c r="C46" s="141">
        <v>22.95135488083578</v>
      </c>
      <c r="D46" s="142"/>
      <c r="E46" s="177">
        <f t="shared" si="1"/>
        <v>1426275044</v>
      </c>
      <c r="F46" s="141">
        <v>26.903205097412354</v>
      </c>
      <c r="G46" s="95"/>
      <c r="H46" s="81">
        <v>1610149</v>
      </c>
      <c r="I46" s="177">
        <f t="shared" si="2"/>
        <v>29464722</v>
      </c>
      <c r="J46" s="82">
        <v>33683</v>
      </c>
    </row>
    <row r="47" spans="1:10" x14ac:dyDescent="0.2">
      <c r="A47" s="28" t="s">
        <v>23</v>
      </c>
      <c r="B47" s="29">
        <f t="shared" si="0"/>
        <v>76</v>
      </c>
      <c r="C47" s="141">
        <v>74.509803921568633</v>
      </c>
      <c r="D47" s="142"/>
      <c r="E47" s="177">
        <f t="shared" si="1"/>
        <v>631961212</v>
      </c>
      <c r="F47" s="141">
        <v>78.671523796099734</v>
      </c>
      <c r="G47" s="95"/>
      <c r="H47" s="81">
        <v>7787500</v>
      </c>
      <c r="I47" s="77">
        <f t="shared" si="2"/>
        <v>12873299</v>
      </c>
      <c r="J47" s="82">
        <v>160920</v>
      </c>
    </row>
    <row r="48" spans="1:10" x14ac:dyDescent="0.2">
      <c r="A48" s="28" t="s">
        <v>24</v>
      </c>
      <c r="B48" s="29">
        <f t="shared" si="0"/>
        <v>2</v>
      </c>
      <c r="C48" s="141">
        <v>50</v>
      </c>
      <c r="D48" s="142"/>
      <c r="E48" s="177">
        <f t="shared" si="1"/>
        <v>37100000</v>
      </c>
      <c r="F48" s="141">
        <v>52.636245943213865</v>
      </c>
      <c r="G48" s="95"/>
      <c r="H48" s="81">
        <v>18550000</v>
      </c>
      <c r="I48" s="77">
        <f t="shared" si="2"/>
        <v>806865</v>
      </c>
      <c r="J48" s="82">
        <v>403433</v>
      </c>
    </row>
    <row r="49" spans="1:10" x14ac:dyDescent="0.2">
      <c r="A49" s="28" t="s">
        <v>82</v>
      </c>
      <c r="B49" s="29">
        <f t="shared" si="0"/>
        <v>7</v>
      </c>
      <c r="C49" s="141">
        <v>100</v>
      </c>
      <c r="D49" s="142"/>
      <c r="E49" s="177">
        <f t="shared" si="1"/>
        <v>228025000</v>
      </c>
      <c r="F49" s="141">
        <v>100</v>
      </c>
      <c r="G49" s="95"/>
      <c r="H49" s="81">
        <v>28700000</v>
      </c>
      <c r="I49" s="77">
        <f t="shared" si="2"/>
        <v>4959334</v>
      </c>
      <c r="J49" s="82">
        <v>624195</v>
      </c>
    </row>
    <row r="50" spans="1:10" x14ac:dyDescent="0.2">
      <c r="A50" s="16" t="s">
        <v>6</v>
      </c>
      <c r="B50" s="87">
        <f>SUM(B41:B49)</f>
        <v>3798</v>
      </c>
      <c r="C50" s="140">
        <v>14.452604741428518</v>
      </c>
      <c r="D50" s="123" t="s">
        <v>40</v>
      </c>
      <c r="E50" s="151">
        <f>SUM(E41:E49)</f>
        <v>3741719213</v>
      </c>
      <c r="F50" s="140">
        <v>22.439158749519844</v>
      </c>
      <c r="G50" s="93" t="s">
        <v>40</v>
      </c>
      <c r="H50" s="135">
        <v>570000</v>
      </c>
      <c r="I50" s="72">
        <f>SUM(I41:I49)</f>
        <v>78226043</v>
      </c>
      <c r="J50" s="174">
        <v>12150</v>
      </c>
    </row>
    <row r="52" spans="1:10" x14ac:dyDescent="0.2">
      <c r="A52" s="318" t="s">
        <v>89</v>
      </c>
      <c r="B52" s="318"/>
      <c r="C52" s="318"/>
      <c r="D52" s="318"/>
      <c r="E52" s="318"/>
      <c r="F52" s="318"/>
      <c r="G52" s="318"/>
      <c r="H52" s="318"/>
      <c r="I52" s="318"/>
      <c r="J52" s="318"/>
    </row>
    <row r="53" spans="1:10" x14ac:dyDescent="0.2">
      <c r="A53" s="318" t="s">
        <v>103</v>
      </c>
      <c r="B53" s="318"/>
      <c r="C53" s="318"/>
      <c r="D53" s="318"/>
      <c r="E53" s="318"/>
      <c r="F53" s="318"/>
      <c r="G53" s="318"/>
      <c r="H53" s="318"/>
      <c r="I53" s="318"/>
      <c r="J53" s="318"/>
    </row>
  </sheetData>
  <mergeCells count="15">
    <mergeCell ref="A52:J52"/>
    <mergeCell ref="A53:J53"/>
    <mergeCell ref="A10:A11"/>
    <mergeCell ref="I10:J10"/>
    <mergeCell ref="B10:C10"/>
    <mergeCell ref="E10:H10"/>
    <mergeCell ref="F11:G11"/>
    <mergeCell ref="C11:D11"/>
    <mergeCell ref="A6:J6"/>
    <mergeCell ref="A7:J7"/>
    <mergeCell ref="A8:J8"/>
    <mergeCell ref="A1:J1"/>
    <mergeCell ref="A2:J2"/>
    <mergeCell ref="A4:J4"/>
    <mergeCell ref="A5:J5"/>
  </mergeCells>
  <pageMargins left="0.95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1"/>
  <sheetViews>
    <sheetView showGridLines="0" zoomScaleNormal="100" workbookViewId="0">
      <selection activeCell="F23" sqref="F23"/>
    </sheetView>
  </sheetViews>
  <sheetFormatPr defaultColWidth="9.140625" defaultRowHeight="12.75" x14ac:dyDescent="0.2"/>
  <cols>
    <col min="1" max="1" width="15.42578125" style="57" customWidth="1"/>
    <col min="2" max="2" width="11.42578125" style="57" customWidth="1"/>
    <col min="3" max="3" width="12.5703125" style="57" customWidth="1"/>
    <col min="4" max="4" width="3" style="57" customWidth="1"/>
    <col min="5" max="5" width="11.42578125" style="57" customWidth="1"/>
    <col min="6" max="6" width="12.5703125" style="57" customWidth="1"/>
    <col min="7" max="7" width="3" style="57" customWidth="1"/>
    <col min="8" max="8" width="12.7109375" style="57" customWidth="1"/>
    <col min="9" max="10" width="11.42578125" style="57" customWidth="1"/>
    <col min="11" max="16384" width="9.140625" style="57"/>
  </cols>
  <sheetData>
    <row r="1" spans="1:10" ht="15.75" x14ac:dyDescent="0.25">
      <c r="A1" s="297" t="s">
        <v>83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 ht="15.75" x14ac:dyDescent="0.25">
      <c r="A2" s="297" t="s">
        <v>105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0" x14ac:dyDescent="0.2">
      <c r="A3" s="41"/>
      <c r="B3" s="41"/>
      <c r="C3" s="41"/>
      <c r="D3" s="41"/>
      <c r="E3" s="41"/>
      <c r="F3" s="41"/>
      <c r="G3" s="41"/>
    </row>
    <row r="4" spans="1:10" ht="15.75" x14ac:dyDescent="0.25">
      <c r="A4" s="297" t="s">
        <v>69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5.75" x14ac:dyDescent="0.25">
      <c r="A5" s="297" t="s">
        <v>66</v>
      </c>
      <c r="B5" s="297"/>
      <c r="C5" s="297"/>
      <c r="D5" s="297"/>
      <c r="E5" s="297"/>
      <c r="F5" s="297"/>
      <c r="G5" s="297"/>
      <c r="H5" s="297"/>
      <c r="I5" s="297"/>
      <c r="J5" s="297"/>
    </row>
    <row r="6" spans="1:10" ht="15.75" x14ac:dyDescent="0.25">
      <c r="A6" s="297" t="s">
        <v>87</v>
      </c>
      <c r="B6" s="297"/>
      <c r="C6" s="297"/>
      <c r="D6" s="297"/>
      <c r="E6" s="297"/>
      <c r="F6" s="297"/>
      <c r="G6" s="297"/>
      <c r="H6" s="297"/>
      <c r="I6" s="297"/>
      <c r="J6" s="297"/>
    </row>
    <row r="7" spans="1:10" ht="15.75" x14ac:dyDescent="0.25">
      <c r="A7" s="297" t="s">
        <v>64</v>
      </c>
      <c r="B7" s="297"/>
      <c r="C7" s="297"/>
      <c r="D7" s="297"/>
      <c r="E7" s="297"/>
      <c r="F7" s="297"/>
      <c r="G7" s="297"/>
      <c r="H7" s="297"/>
      <c r="I7" s="297"/>
      <c r="J7" s="297"/>
    </row>
    <row r="8" spans="1:10" ht="15" x14ac:dyDescent="0.25">
      <c r="A8" s="317" t="s">
        <v>67</v>
      </c>
      <c r="B8" s="317"/>
      <c r="C8" s="317"/>
      <c r="D8" s="317"/>
      <c r="E8" s="317"/>
      <c r="F8" s="317"/>
      <c r="G8" s="317"/>
      <c r="H8" s="317"/>
      <c r="I8" s="317"/>
      <c r="J8" s="317"/>
    </row>
    <row r="9" spans="1:10" x14ac:dyDescent="0.2">
      <c r="A9" s="25"/>
    </row>
    <row r="10" spans="1:10" ht="16.899999999999999" customHeight="1" x14ac:dyDescent="0.2">
      <c r="A10" s="168"/>
      <c r="B10" s="299" t="s">
        <v>17</v>
      </c>
      <c r="C10" s="301"/>
      <c r="D10" s="167"/>
      <c r="E10" s="299" t="s">
        <v>46</v>
      </c>
      <c r="F10" s="301"/>
      <c r="G10" s="301"/>
      <c r="H10" s="300"/>
      <c r="I10" s="299" t="s">
        <v>13</v>
      </c>
      <c r="J10" s="300"/>
    </row>
    <row r="11" spans="1:10" ht="33.75" customHeight="1" x14ac:dyDescent="0.2">
      <c r="A11" s="169" t="s">
        <v>46</v>
      </c>
      <c r="B11" s="121" t="s">
        <v>15</v>
      </c>
      <c r="C11" s="319" t="s">
        <v>30</v>
      </c>
      <c r="D11" s="320"/>
      <c r="E11" s="118" t="s">
        <v>85</v>
      </c>
      <c r="F11" s="319" t="s">
        <v>26</v>
      </c>
      <c r="G11" s="319"/>
      <c r="H11" s="119" t="s">
        <v>16</v>
      </c>
      <c r="I11" s="118" t="s">
        <v>85</v>
      </c>
      <c r="J11" s="120" t="s">
        <v>16</v>
      </c>
    </row>
    <row r="12" spans="1:10" ht="9.6" customHeight="1" x14ac:dyDescent="0.2">
      <c r="A12" s="14"/>
      <c r="B12" s="83"/>
      <c r="C12" s="81"/>
      <c r="D12" s="81"/>
      <c r="E12" s="1"/>
      <c r="F12" s="6"/>
      <c r="G12" s="6"/>
      <c r="H12" s="79"/>
      <c r="I12" s="1"/>
      <c r="J12" s="80"/>
    </row>
    <row r="13" spans="1:10" ht="14.1" customHeight="1" x14ac:dyDescent="0.2">
      <c r="A13" s="14" t="s">
        <v>9</v>
      </c>
      <c r="B13" s="83"/>
      <c r="C13" s="81"/>
      <c r="D13" s="81"/>
      <c r="E13" s="1"/>
      <c r="F13" s="6"/>
      <c r="G13" s="6"/>
      <c r="H13" s="79"/>
      <c r="I13" s="1"/>
      <c r="J13" s="80"/>
    </row>
    <row r="14" spans="1:10" ht="9.6" customHeight="1" x14ac:dyDescent="0.2">
      <c r="A14" s="14"/>
      <c r="B14" s="83"/>
      <c r="C14" s="81"/>
      <c r="D14" s="81"/>
      <c r="E14" s="1"/>
      <c r="F14" s="6"/>
      <c r="G14" s="6"/>
      <c r="H14" s="79"/>
      <c r="I14" s="1"/>
      <c r="J14" s="80"/>
    </row>
    <row r="15" spans="1:10" ht="14.1" customHeight="1" x14ac:dyDescent="0.2">
      <c r="A15" s="28" t="s">
        <v>0</v>
      </c>
      <c r="B15" s="83">
        <v>78</v>
      </c>
      <c r="C15" s="24">
        <v>43.093922651933703</v>
      </c>
      <c r="D15" s="7" t="s">
        <v>40</v>
      </c>
      <c r="E15" s="3">
        <v>297512074</v>
      </c>
      <c r="F15" s="97">
        <v>69.172400234981311</v>
      </c>
      <c r="G15" s="10" t="s">
        <v>40</v>
      </c>
      <c r="H15" s="79">
        <v>2045048</v>
      </c>
      <c r="I15" s="3">
        <v>6466133</v>
      </c>
      <c r="J15" s="80">
        <v>44450</v>
      </c>
    </row>
    <row r="16" spans="1:10" ht="14.1" customHeight="1" x14ac:dyDescent="0.2">
      <c r="A16" s="28" t="s">
        <v>1</v>
      </c>
      <c r="B16" s="83">
        <v>682</v>
      </c>
      <c r="C16" s="24">
        <v>24.227353463587921</v>
      </c>
      <c r="D16" s="7"/>
      <c r="E16" s="4">
        <v>426144586</v>
      </c>
      <c r="F16" s="97">
        <v>31.178184257401487</v>
      </c>
      <c r="G16" s="10"/>
      <c r="H16" s="81">
        <v>530000</v>
      </c>
      <c r="I16" s="4">
        <v>9136804</v>
      </c>
      <c r="J16" s="82">
        <v>11491</v>
      </c>
    </row>
    <row r="17" spans="1:10" ht="14.1" customHeight="1" x14ac:dyDescent="0.2">
      <c r="A17" s="28" t="s">
        <v>2</v>
      </c>
      <c r="B17" s="83">
        <v>1335</v>
      </c>
      <c r="C17" s="24">
        <v>18.692243069168299</v>
      </c>
      <c r="D17" s="7"/>
      <c r="E17" s="4">
        <v>1059985010</v>
      </c>
      <c r="F17" s="97">
        <v>23.157370032629345</v>
      </c>
      <c r="G17" s="10"/>
      <c r="H17" s="81">
        <v>630000</v>
      </c>
      <c r="I17" s="4">
        <v>22866950</v>
      </c>
      <c r="J17" s="82">
        <v>13572</v>
      </c>
    </row>
    <row r="18" spans="1:10" ht="14.1" customHeight="1" x14ac:dyDescent="0.2">
      <c r="A18" s="28" t="s">
        <v>3</v>
      </c>
      <c r="B18" s="83">
        <v>1031</v>
      </c>
      <c r="C18" s="24">
        <v>11.108716733110656</v>
      </c>
      <c r="D18" s="7"/>
      <c r="E18" s="4">
        <v>484236222</v>
      </c>
      <c r="F18" s="97">
        <v>10.894535322949435</v>
      </c>
      <c r="G18" s="10"/>
      <c r="H18" s="81">
        <v>450000</v>
      </c>
      <c r="I18" s="4">
        <v>10288009</v>
      </c>
      <c r="J18" s="82">
        <v>9225</v>
      </c>
    </row>
    <row r="19" spans="1:10" ht="24.6" customHeight="1" x14ac:dyDescent="0.2">
      <c r="A19" s="16" t="s">
        <v>6</v>
      </c>
      <c r="B19" s="30">
        <f>SUM(B15:B18)</f>
        <v>3126</v>
      </c>
      <c r="C19" s="263">
        <v>16.097636335547662</v>
      </c>
      <c r="D19" s="8" t="s">
        <v>40</v>
      </c>
      <c r="E19" s="35">
        <f>SUM(E15:E18)</f>
        <v>2267877892</v>
      </c>
      <c r="F19" s="264">
        <v>20.962030081489829</v>
      </c>
      <c r="G19" s="11" t="s">
        <v>40</v>
      </c>
      <c r="H19" s="135">
        <v>530000</v>
      </c>
      <c r="I19" s="5">
        <f>SUM(I15:I18)</f>
        <v>48757896</v>
      </c>
      <c r="J19" s="174">
        <v>11439</v>
      </c>
    </row>
    <row r="20" spans="1:10" ht="12" customHeight="1" x14ac:dyDescent="0.2">
      <c r="A20" s="17"/>
      <c r="B20" s="17"/>
      <c r="C20" s="18"/>
      <c r="D20" s="18"/>
      <c r="E20" s="17"/>
      <c r="F20" s="18"/>
      <c r="G20" s="18"/>
      <c r="H20" s="18"/>
      <c r="I20" s="17"/>
      <c r="J20" s="19"/>
    </row>
    <row r="21" spans="1:10" ht="12" customHeight="1" x14ac:dyDescent="0.2">
      <c r="A21" s="20" t="s">
        <v>100</v>
      </c>
      <c r="B21" s="21"/>
      <c r="E21" s="21"/>
      <c r="I21" s="21"/>
      <c r="J21" s="22"/>
    </row>
    <row r="22" spans="1:10" ht="12" customHeight="1" x14ac:dyDescent="0.2">
      <c r="A22" s="21"/>
      <c r="B22" s="21"/>
      <c r="E22" s="21"/>
      <c r="I22" s="21"/>
      <c r="J22" s="22"/>
    </row>
    <row r="23" spans="1:10" ht="14.1" customHeight="1" x14ac:dyDescent="0.2">
      <c r="A23" s="28" t="s">
        <v>0</v>
      </c>
      <c r="B23" s="29">
        <v>452</v>
      </c>
      <c r="C23" s="24">
        <v>16.223977027997126</v>
      </c>
      <c r="D23" s="7" t="s">
        <v>40</v>
      </c>
      <c r="E23" s="36">
        <v>1302317132</v>
      </c>
      <c r="F23" s="101">
        <v>37.003108789367204</v>
      </c>
      <c r="G23" s="10" t="s">
        <v>40</v>
      </c>
      <c r="H23" s="79">
        <v>1600000</v>
      </c>
      <c r="I23" s="3">
        <v>26002983</v>
      </c>
      <c r="J23" s="80">
        <v>28245</v>
      </c>
    </row>
    <row r="24" spans="1:10" ht="14.1" customHeight="1" x14ac:dyDescent="0.2">
      <c r="A24" s="28" t="s">
        <v>1</v>
      </c>
      <c r="B24" s="29">
        <v>30</v>
      </c>
      <c r="C24" s="24">
        <v>10.452961672473867</v>
      </c>
      <c r="D24" s="7"/>
      <c r="E24" s="178">
        <v>18616450</v>
      </c>
      <c r="F24" s="101">
        <v>24.229182850734453</v>
      </c>
      <c r="G24" s="10"/>
      <c r="H24" s="81">
        <v>150000</v>
      </c>
      <c r="I24" s="4">
        <v>399372</v>
      </c>
      <c r="J24" s="82">
        <v>3045</v>
      </c>
    </row>
    <row r="25" spans="1:10" ht="14.1" customHeight="1" x14ac:dyDescent="0.2">
      <c r="A25" s="28" t="s">
        <v>2</v>
      </c>
      <c r="B25" s="29">
        <v>142</v>
      </c>
      <c r="C25" s="24">
        <v>5.6959486562374648</v>
      </c>
      <c r="D25" s="7"/>
      <c r="E25" s="178">
        <v>128878267</v>
      </c>
      <c r="F25" s="101">
        <v>7.6996060375609368</v>
      </c>
      <c r="G25" s="10"/>
      <c r="H25" s="81">
        <v>645000</v>
      </c>
      <c r="I25" s="4">
        <v>2606773</v>
      </c>
      <c r="J25" s="82">
        <v>13161</v>
      </c>
    </row>
    <row r="26" spans="1:10" ht="14.1" customHeight="1" x14ac:dyDescent="0.2">
      <c r="A26" s="28" t="s">
        <v>3</v>
      </c>
      <c r="B26" s="29">
        <v>48</v>
      </c>
      <c r="C26" s="24">
        <v>3.7094281298299845</v>
      </c>
      <c r="D26" s="7"/>
      <c r="E26" s="178">
        <v>24029473</v>
      </c>
      <c r="F26" s="101">
        <v>4.1017936757038642</v>
      </c>
      <c r="G26" s="10"/>
      <c r="H26" s="81">
        <v>400000</v>
      </c>
      <c r="I26" s="4">
        <v>459020</v>
      </c>
      <c r="J26" s="82">
        <v>7171</v>
      </c>
    </row>
    <row r="27" spans="1:10" ht="24.6" customHeight="1" x14ac:dyDescent="0.2">
      <c r="A27" s="16" t="s">
        <v>6</v>
      </c>
      <c r="B27" s="30">
        <f>SUM(B23:B26)</f>
        <v>672</v>
      </c>
      <c r="C27" s="265">
        <v>9.795918367346939</v>
      </c>
      <c r="D27" s="9" t="s">
        <v>40</v>
      </c>
      <c r="E27" s="35">
        <f>SUM(E23:E26)</f>
        <v>1473841322</v>
      </c>
      <c r="F27" s="102">
        <v>25.168171700348317</v>
      </c>
      <c r="G27" s="12" t="s">
        <v>40</v>
      </c>
      <c r="H27" s="135">
        <v>1000000</v>
      </c>
      <c r="I27" s="5">
        <f>SUM(I23:I26)</f>
        <v>29468148</v>
      </c>
      <c r="J27" s="174">
        <v>19754</v>
      </c>
    </row>
    <row r="28" spans="1:10" ht="9.6" customHeight="1" x14ac:dyDescent="0.2">
      <c r="A28" s="14"/>
      <c r="B28" s="83"/>
      <c r="C28" s="81"/>
      <c r="D28" s="81"/>
      <c r="E28" s="38"/>
      <c r="F28" s="37"/>
      <c r="G28" s="6"/>
      <c r="H28" s="79"/>
      <c r="I28" s="1"/>
      <c r="J28" s="80"/>
    </row>
    <row r="29" spans="1:10" ht="13.9" customHeight="1" x14ac:dyDescent="0.2">
      <c r="A29" s="20" t="s">
        <v>8</v>
      </c>
      <c r="B29" s="21"/>
      <c r="E29" s="21"/>
      <c r="I29" s="21"/>
      <c r="J29" s="22"/>
    </row>
    <row r="30" spans="1:10" x14ac:dyDescent="0.2">
      <c r="A30" s="21"/>
      <c r="B30" s="21"/>
      <c r="E30" s="21"/>
      <c r="I30" s="21"/>
      <c r="J30" s="22"/>
    </row>
    <row r="31" spans="1:10" x14ac:dyDescent="0.2">
      <c r="A31" s="28" t="s">
        <v>0</v>
      </c>
      <c r="B31" s="29">
        <f>B15+B23</f>
        <v>530</v>
      </c>
      <c r="C31" s="24">
        <v>17.863161442534548</v>
      </c>
      <c r="D31" s="7" t="s">
        <v>40</v>
      </c>
      <c r="E31" s="36">
        <f>E23+E15</f>
        <v>1599829206</v>
      </c>
      <c r="F31" s="101">
        <v>40.506285488740581</v>
      </c>
      <c r="G31" s="10" t="s">
        <v>40</v>
      </c>
      <c r="H31" s="79">
        <v>1660000</v>
      </c>
      <c r="I31" s="36">
        <f>I23+I15</f>
        <v>32469116</v>
      </c>
      <c r="J31" s="80">
        <v>28700</v>
      </c>
    </row>
    <row r="32" spans="1:10" x14ac:dyDescent="0.2">
      <c r="A32" s="28" t="s">
        <v>1</v>
      </c>
      <c r="B32" s="29">
        <f t="shared" ref="B32:B34" si="0">B16+B24</f>
        <v>712</v>
      </c>
      <c r="C32" s="24">
        <v>22.952933591231464</v>
      </c>
      <c r="D32" s="7"/>
      <c r="E32" s="178">
        <f>E16+E24</f>
        <v>444761036</v>
      </c>
      <c r="F32" s="101">
        <v>30.808337319026275</v>
      </c>
      <c r="G32" s="10"/>
      <c r="H32" s="81">
        <v>523500</v>
      </c>
      <c r="I32" s="178">
        <f>I16+I24</f>
        <v>9536176</v>
      </c>
      <c r="J32" s="82">
        <v>11226</v>
      </c>
    </row>
    <row r="33" spans="1:10" x14ac:dyDescent="0.2">
      <c r="A33" s="28" t="s">
        <v>2</v>
      </c>
      <c r="B33" s="29">
        <f t="shared" si="0"/>
        <v>1477</v>
      </c>
      <c r="C33" s="24">
        <v>15.329527763362741</v>
      </c>
      <c r="D33" s="7"/>
      <c r="E33" s="178">
        <f t="shared" ref="E33:E34" si="1">E17+E25</f>
        <v>1188863277</v>
      </c>
      <c r="F33" s="101">
        <v>19.018340212547781</v>
      </c>
      <c r="G33" s="10"/>
      <c r="H33" s="81">
        <v>630000</v>
      </c>
      <c r="I33" s="178">
        <f t="shared" ref="I33:I34" si="2">I17+I25</f>
        <v>25473723</v>
      </c>
      <c r="J33" s="82">
        <v>13564</v>
      </c>
    </row>
    <row r="34" spans="1:10" x14ac:dyDescent="0.2">
      <c r="A34" s="28" t="s">
        <v>3</v>
      </c>
      <c r="B34" s="29">
        <f t="shared" si="0"/>
        <v>1079</v>
      </c>
      <c r="C34" s="24">
        <v>10.203309692671395</v>
      </c>
      <c r="D34" s="7"/>
      <c r="E34" s="178">
        <f t="shared" si="1"/>
        <v>508265695</v>
      </c>
      <c r="F34" s="101">
        <v>10.103498812990644</v>
      </c>
      <c r="G34" s="10"/>
      <c r="H34" s="81">
        <v>450000</v>
      </c>
      <c r="I34" s="178">
        <f t="shared" si="2"/>
        <v>10747029</v>
      </c>
      <c r="J34" s="82">
        <v>9195</v>
      </c>
    </row>
    <row r="35" spans="1:10" ht="24.6" customHeight="1" x14ac:dyDescent="0.2">
      <c r="A35" s="16" t="s">
        <v>6</v>
      </c>
      <c r="B35" s="30">
        <f>SUM(B31:B34)</f>
        <v>3798</v>
      </c>
      <c r="C35" s="265">
        <v>14.452604741428518</v>
      </c>
      <c r="D35" s="13" t="s">
        <v>40</v>
      </c>
      <c r="E35" s="35">
        <f>SUM(E31:E34)</f>
        <v>3741719214</v>
      </c>
      <c r="F35" s="102">
        <v>22.439158755516864</v>
      </c>
      <c r="G35" s="12" t="s">
        <v>40</v>
      </c>
      <c r="H35" s="135">
        <v>570000</v>
      </c>
      <c r="I35" s="35">
        <f>SUM(I31:I34)</f>
        <v>78226044</v>
      </c>
      <c r="J35" s="174">
        <v>12150</v>
      </c>
    </row>
    <row r="37" spans="1:10" x14ac:dyDescent="0.2">
      <c r="A37" s="182" t="s">
        <v>94</v>
      </c>
    </row>
    <row r="38" spans="1:10" x14ac:dyDescent="0.2">
      <c r="A38" s="182" t="s">
        <v>68</v>
      </c>
    </row>
    <row r="39" spans="1:10" x14ac:dyDescent="0.2">
      <c r="A39" s="182" t="s">
        <v>95</v>
      </c>
    </row>
    <row r="40" spans="1:10" x14ac:dyDescent="0.2">
      <c r="A40" s="182" t="s">
        <v>104</v>
      </c>
    </row>
    <row r="41" spans="1:10" x14ac:dyDescent="0.2">
      <c r="A41" s="183"/>
    </row>
  </sheetData>
  <mergeCells count="12">
    <mergeCell ref="F11:G11"/>
    <mergeCell ref="C11:D11"/>
    <mergeCell ref="A7:J7"/>
    <mergeCell ref="A8:J8"/>
    <mergeCell ref="I10:J10"/>
    <mergeCell ref="B10:C10"/>
    <mergeCell ref="E10:H10"/>
    <mergeCell ref="A1:J1"/>
    <mergeCell ref="A2:J2"/>
    <mergeCell ref="A4:J4"/>
    <mergeCell ref="A5:J5"/>
    <mergeCell ref="A6:J6"/>
  </mergeCells>
  <pageMargins left="0.7" right="0.7" top="0.75" bottom="0.75" header="0.3" footer="0.3"/>
  <pageSetup scale="84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67"/>
  <sheetViews>
    <sheetView showGridLines="0" zoomScaleNormal="100" workbookViewId="0">
      <selection sqref="A1:J1"/>
    </sheetView>
  </sheetViews>
  <sheetFormatPr defaultColWidth="9.140625" defaultRowHeight="12.75" x14ac:dyDescent="0.2"/>
  <cols>
    <col min="1" max="1" width="31" style="57" customWidth="1"/>
    <col min="2" max="2" width="13.7109375" style="57" customWidth="1"/>
    <col min="3" max="3" width="2.28515625" style="57" customWidth="1"/>
    <col min="4" max="4" width="13.7109375" style="57" customWidth="1"/>
    <col min="5" max="5" width="2.28515625" style="57" customWidth="1"/>
    <col min="6" max="6" width="11.7109375" style="57" customWidth="1"/>
    <col min="7" max="7" width="2.28515625" style="57" customWidth="1"/>
    <col min="8" max="8" width="13.7109375" style="57" customWidth="1"/>
    <col min="9" max="9" width="2.28515625" style="57" customWidth="1"/>
    <col min="10" max="10" width="11.42578125" style="57" customWidth="1"/>
    <col min="11" max="11" width="2.28515625" style="57" customWidth="1"/>
    <col min="12" max="16384" width="9.140625" style="57"/>
  </cols>
  <sheetData>
    <row r="1" spans="1:11" ht="15.6" customHeight="1" x14ac:dyDescent="0.25">
      <c r="A1" s="297" t="s">
        <v>55</v>
      </c>
      <c r="B1" s="297"/>
      <c r="C1" s="297"/>
      <c r="D1" s="297"/>
      <c r="E1" s="297"/>
      <c r="F1" s="297"/>
      <c r="G1" s="297"/>
      <c r="H1" s="297"/>
      <c r="I1" s="297"/>
      <c r="J1" s="297"/>
      <c r="K1" s="166"/>
    </row>
    <row r="2" spans="1:11" ht="15.6" customHeight="1" x14ac:dyDescent="0.25">
      <c r="A2" s="297" t="s">
        <v>105</v>
      </c>
      <c r="B2" s="297"/>
      <c r="C2" s="297"/>
      <c r="D2" s="297"/>
      <c r="E2" s="297"/>
      <c r="F2" s="297"/>
      <c r="G2" s="297"/>
      <c r="H2" s="297"/>
      <c r="I2" s="297"/>
      <c r="J2" s="297"/>
      <c r="K2" s="166"/>
    </row>
    <row r="3" spans="1:11" x14ac:dyDescent="0.2">
      <c r="A3" s="41"/>
      <c r="B3" s="41"/>
      <c r="C3" s="41"/>
      <c r="D3" s="41"/>
      <c r="E3" s="41"/>
      <c r="F3" s="41"/>
      <c r="G3" s="41"/>
      <c r="H3" s="41"/>
      <c r="I3" s="41"/>
      <c r="K3" s="41"/>
    </row>
    <row r="4" spans="1:11" ht="15.6" customHeight="1" x14ac:dyDescent="0.25">
      <c r="A4" s="297" t="s">
        <v>70</v>
      </c>
      <c r="B4" s="297"/>
      <c r="C4" s="297"/>
      <c r="D4" s="297"/>
      <c r="E4" s="297"/>
      <c r="F4" s="297"/>
      <c r="G4" s="297"/>
      <c r="H4" s="297"/>
      <c r="I4" s="297"/>
      <c r="J4" s="297"/>
      <c r="K4" s="166"/>
    </row>
    <row r="5" spans="1:11" ht="15.6" customHeight="1" x14ac:dyDescent="0.25">
      <c r="A5" s="297" t="s">
        <v>88</v>
      </c>
      <c r="B5" s="297"/>
      <c r="C5" s="297"/>
      <c r="D5" s="297"/>
      <c r="E5" s="297"/>
      <c r="F5" s="297"/>
      <c r="G5" s="297"/>
      <c r="H5" s="297"/>
      <c r="I5" s="297"/>
      <c r="J5" s="297"/>
      <c r="K5" s="166"/>
    </row>
    <row r="6" spans="1:11" ht="15.6" customHeight="1" x14ac:dyDescent="0.25">
      <c r="A6" s="297" t="s">
        <v>71</v>
      </c>
      <c r="B6" s="297"/>
      <c r="C6" s="297"/>
      <c r="D6" s="297"/>
      <c r="E6" s="297"/>
      <c r="F6" s="297"/>
      <c r="G6" s="297"/>
      <c r="H6" s="297"/>
      <c r="I6" s="297"/>
      <c r="J6" s="297"/>
      <c r="K6" s="166"/>
    </row>
    <row r="7" spans="1:11" ht="15.6" customHeight="1" x14ac:dyDescent="0.25">
      <c r="A7" s="297" t="s">
        <v>72</v>
      </c>
      <c r="B7" s="297"/>
      <c r="C7" s="297"/>
      <c r="D7" s="297"/>
      <c r="E7" s="297"/>
      <c r="F7" s="297"/>
      <c r="G7" s="297"/>
      <c r="H7" s="297"/>
      <c r="I7" s="297"/>
      <c r="J7" s="297"/>
      <c r="K7" s="166"/>
    </row>
    <row r="8" spans="1:11" ht="14.25" customHeight="1" x14ac:dyDescent="0.25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172"/>
    </row>
    <row r="9" spans="1:11" x14ac:dyDescent="0.2">
      <c r="A9" s="324" t="s">
        <v>106</v>
      </c>
      <c r="B9" s="325"/>
      <c r="C9" s="325"/>
      <c r="D9" s="325"/>
      <c r="E9" s="325"/>
      <c r="F9" s="325"/>
      <c r="G9" s="325"/>
      <c r="H9" s="325"/>
      <c r="I9" s="325"/>
      <c r="J9" s="325"/>
      <c r="K9" s="326"/>
    </row>
    <row r="10" spans="1:11" x14ac:dyDescent="0.2">
      <c r="A10" s="47"/>
      <c r="B10" s="124"/>
      <c r="C10" s="105"/>
      <c r="D10" s="301" t="s">
        <v>46</v>
      </c>
      <c r="E10" s="301"/>
      <c r="F10" s="301"/>
      <c r="G10" s="167"/>
      <c r="H10" s="301" t="s">
        <v>13</v>
      </c>
      <c r="I10" s="301"/>
      <c r="J10" s="301"/>
      <c r="K10" s="167"/>
    </row>
    <row r="11" spans="1:11" ht="27.75" customHeight="1" x14ac:dyDescent="0.2">
      <c r="A11" s="48" t="s">
        <v>11</v>
      </c>
      <c r="B11" s="118" t="s">
        <v>17</v>
      </c>
      <c r="C11" s="119"/>
      <c r="D11" s="170" t="s">
        <v>85</v>
      </c>
      <c r="E11" s="119"/>
      <c r="F11" s="119" t="s">
        <v>14</v>
      </c>
      <c r="G11" s="120"/>
      <c r="H11" s="119" t="s">
        <v>85</v>
      </c>
      <c r="I11" s="119"/>
      <c r="J11" s="119" t="s">
        <v>14</v>
      </c>
      <c r="K11" s="120"/>
    </row>
    <row r="12" spans="1:11" ht="12.75" customHeight="1" x14ac:dyDescent="0.2">
      <c r="A12" s="98"/>
      <c r="B12" s="129"/>
      <c r="C12" s="128"/>
      <c r="D12" s="128"/>
      <c r="E12" s="128"/>
      <c r="F12" s="128"/>
      <c r="G12" s="130"/>
      <c r="H12" s="128"/>
      <c r="I12" s="128"/>
      <c r="J12" s="128"/>
      <c r="K12" s="130"/>
    </row>
    <row r="13" spans="1:11" x14ac:dyDescent="0.2">
      <c r="A13" s="103" t="s">
        <v>144</v>
      </c>
      <c r="B13" s="202">
        <v>760</v>
      </c>
      <c r="C13" s="251"/>
      <c r="D13" s="251">
        <v>822425799.36000001</v>
      </c>
      <c r="E13" s="251"/>
      <c r="F13" s="204">
        <v>600000</v>
      </c>
      <c r="G13" s="253"/>
      <c r="H13" s="251">
        <v>22492823.239999998</v>
      </c>
      <c r="I13" s="251"/>
      <c r="J13" s="204">
        <v>16800</v>
      </c>
      <c r="K13" s="200"/>
    </row>
    <row r="14" spans="1:11" x14ac:dyDescent="0.2">
      <c r="A14" s="103" t="s">
        <v>145</v>
      </c>
      <c r="B14" s="202">
        <v>153</v>
      </c>
      <c r="C14" s="251"/>
      <c r="D14" s="254">
        <v>174436796.38999999</v>
      </c>
      <c r="E14" s="251"/>
      <c r="F14" s="211">
        <v>500000</v>
      </c>
      <c r="G14" s="253"/>
      <c r="H14" s="254">
        <v>4770276.17</v>
      </c>
      <c r="I14" s="251"/>
      <c r="J14" s="211">
        <v>14000</v>
      </c>
      <c r="K14" s="200"/>
    </row>
    <row r="15" spans="1:11" x14ac:dyDescent="0.2">
      <c r="A15" s="103" t="s">
        <v>146</v>
      </c>
      <c r="B15" s="202">
        <v>1187</v>
      </c>
      <c r="C15" s="251"/>
      <c r="D15" s="254">
        <v>1569651714.4000001</v>
      </c>
      <c r="E15" s="251"/>
      <c r="F15" s="211">
        <v>65512</v>
      </c>
      <c r="G15" s="253"/>
      <c r="H15" s="254">
        <v>43260528.619999997</v>
      </c>
      <c r="I15" s="251"/>
      <c r="J15" s="211">
        <v>1343</v>
      </c>
      <c r="K15" s="200"/>
    </row>
    <row r="16" spans="1:11" x14ac:dyDescent="0.2">
      <c r="A16" s="103" t="s">
        <v>147</v>
      </c>
      <c r="B16" s="202">
        <v>1822</v>
      </c>
      <c r="C16" s="251"/>
      <c r="D16" s="254">
        <v>1776124460.7</v>
      </c>
      <c r="E16" s="251"/>
      <c r="F16" s="211">
        <v>671250</v>
      </c>
      <c r="G16" s="253"/>
      <c r="H16" s="254">
        <v>48684995.439999998</v>
      </c>
      <c r="I16" s="251"/>
      <c r="J16" s="211">
        <v>18620</v>
      </c>
      <c r="K16" s="200"/>
    </row>
    <row r="17" spans="1:11" x14ac:dyDescent="0.2">
      <c r="A17" s="103" t="s">
        <v>148</v>
      </c>
      <c r="B17" s="202">
        <v>932</v>
      </c>
      <c r="C17" s="251"/>
      <c r="D17" s="254">
        <v>4275229286.3000002</v>
      </c>
      <c r="E17" s="251"/>
      <c r="F17" s="211">
        <v>1000000</v>
      </c>
      <c r="G17" s="253"/>
      <c r="H17" s="254">
        <v>119178275.76000001</v>
      </c>
      <c r="I17" s="251"/>
      <c r="J17" s="211">
        <v>28000</v>
      </c>
      <c r="K17" s="200"/>
    </row>
    <row r="18" spans="1:11" x14ac:dyDescent="0.2">
      <c r="A18" s="103" t="s">
        <v>49</v>
      </c>
      <c r="B18" s="202">
        <v>259</v>
      </c>
      <c r="C18" s="251"/>
      <c r="D18" s="254">
        <v>1504671352.0999999</v>
      </c>
      <c r="E18" s="251"/>
      <c r="F18" s="211">
        <v>1500000</v>
      </c>
      <c r="G18" s="253"/>
      <c r="H18" s="254">
        <v>42040885.030000001</v>
      </c>
      <c r="I18" s="251"/>
      <c r="J18" s="211">
        <v>42000</v>
      </c>
      <c r="K18" s="200"/>
    </row>
    <row r="19" spans="1:11" x14ac:dyDescent="0.2">
      <c r="A19" s="103" t="s">
        <v>149</v>
      </c>
      <c r="B19" s="202">
        <v>536</v>
      </c>
      <c r="C19" s="251"/>
      <c r="D19" s="254">
        <v>1463265981.5999999</v>
      </c>
      <c r="E19" s="251"/>
      <c r="F19" s="211">
        <v>905000</v>
      </c>
      <c r="G19" s="253"/>
      <c r="H19" s="254">
        <v>40713920.07</v>
      </c>
      <c r="I19" s="251"/>
      <c r="J19" s="211">
        <v>25340</v>
      </c>
      <c r="K19" s="200"/>
    </row>
    <row r="20" spans="1:11" x14ac:dyDescent="0.2">
      <c r="A20" s="103" t="s">
        <v>151</v>
      </c>
      <c r="B20" s="202">
        <v>293</v>
      </c>
      <c r="C20" s="251"/>
      <c r="D20" s="254">
        <v>1352709084.5999999</v>
      </c>
      <c r="E20" s="251"/>
      <c r="F20" s="211">
        <v>1782000</v>
      </c>
      <c r="G20" s="253"/>
      <c r="H20" s="254">
        <v>37777163.890000001</v>
      </c>
      <c r="I20" s="251"/>
      <c r="J20" s="211">
        <v>49896</v>
      </c>
      <c r="K20" s="200"/>
    </row>
    <row r="21" spans="1:11" x14ac:dyDescent="0.2">
      <c r="A21" s="103" t="s">
        <v>50</v>
      </c>
      <c r="B21" s="202">
        <v>209</v>
      </c>
      <c r="C21" s="251"/>
      <c r="D21" s="254">
        <v>1592528275.2</v>
      </c>
      <c r="E21" s="251"/>
      <c r="F21" s="211">
        <v>3000000</v>
      </c>
      <c r="G21" s="253"/>
      <c r="H21" s="254">
        <v>44545618.420000002</v>
      </c>
      <c r="I21" s="251"/>
      <c r="J21" s="211">
        <v>84000</v>
      </c>
      <c r="K21" s="200"/>
    </row>
    <row r="22" spans="1:11" x14ac:dyDescent="0.2">
      <c r="A22" s="103" t="s">
        <v>54</v>
      </c>
      <c r="B22" s="202">
        <v>199</v>
      </c>
      <c r="C22" s="251"/>
      <c r="D22" s="254">
        <v>1675685281.2</v>
      </c>
      <c r="E22" s="251"/>
      <c r="F22" s="211">
        <v>1952852</v>
      </c>
      <c r="G22" s="253"/>
      <c r="H22" s="254">
        <v>46844535.479999997</v>
      </c>
      <c r="I22" s="251"/>
      <c r="J22" s="211">
        <v>54681</v>
      </c>
      <c r="K22" s="200"/>
    </row>
    <row r="23" spans="1:11" x14ac:dyDescent="0.2">
      <c r="A23" s="103" t="s">
        <v>152</v>
      </c>
      <c r="B23" s="202">
        <v>373</v>
      </c>
      <c r="C23" s="251"/>
      <c r="D23" s="254">
        <v>4004819709.1999998</v>
      </c>
      <c r="E23" s="251"/>
      <c r="F23" s="211">
        <v>2900000</v>
      </c>
      <c r="G23" s="253"/>
      <c r="H23" s="254">
        <v>112052768.09999999</v>
      </c>
      <c r="I23" s="251"/>
      <c r="J23" s="211">
        <v>81200</v>
      </c>
      <c r="K23" s="200"/>
    </row>
    <row r="24" spans="1:11" x14ac:dyDescent="0.2">
      <c r="A24" s="103" t="s">
        <v>52</v>
      </c>
      <c r="B24" s="202">
        <v>128</v>
      </c>
      <c r="C24" s="251"/>
      <c r="D24" s="254">
        <v>620602670.27999997</v>
      </c>
      <c r="E24" s="251"/>
      <c r="F24" s="211">
        <v>1060488</v>
      </c>
      <c r="G24" s="253"/>
      <c r="H24" s="254">
        <v>17271532.120000001</v>
      </c>
      <c r="I24" s="251"/>
      <c r="J24" s="211">
        <v>28168</v>
      </c>
      <c r="K24" s="200"/>
    </row>
    <row r="25" spans="1:11" x14ac:dyDescent="0.2">
      <c r="A25" s="49"/>
      <c r="B25" s="202"/>
      <c r="C25" s="251"/>
      <c r="D25" s="251"/>
      <c r="E25" s="251"/>
      <c r="F25" s="225"/>
      <c r="G25" s="253"/>
      <c r="H25" s="251"/>
      <c r="I25" s="251"/>
      <c r="J25" s="204"/>
      <c r="K25" s="200"/>
    </row>
    <row r="26" spans="1:11" x14ac:dyDescent="0.2">
      <c r="A26" s="100" t="s">
        <v>6</v>
      </c>
      <c r="B26" s="242">
        <f>SUM(B13:B24)</f>
        <v>6851</v>
      </c>
      <c r="C26" s="255"/>
      <c r="D26" s="255">
        <f>SUM(D13:D24)</f>
        <v>20832150411.330002</v>
      </c>
      <c r="E26" s="255"/>
      <c r="F26" s="227">
        <v>700000</v>
      </c>
      <c r="G26" s="256"/>
      <c r="H26" s="255">
        <f>SUM(H13:H24)</f>
        <v>579633322.34000003</v>
      </c>
      <c r="I26" s="255"/>
      <c r="J26" s="227">
        <v>19600</v>
      </c>
      <c r="K26" s="201"/>
    </row>
    <row r="27" spans="1:11" x14ac:dyDescent="0.2">
      <c r="I27" s="44"/>
      <c r="J27" s="44"/>
    </row>
    <row r="28" spans="1:11" x14ac:dyDescent="0.2">
      <c r="A28" s="321">
        <v>2022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spans="1:11" x14ac:dyDescent="0.2">
      <c r="A29" s="47"/>
      <c r="B29" s="124"/>
      <c r="C29" s="105"/>
      <c r="D29" s="301" t="s">
        <v>46</v>
      </c>
      <c r="E29" s="301"/>
      <c r="F29" s="301"/>
      <c r="G29" s="167"/>
      <c r="H29" s="301" t="s">
        <v>13</v>
      </c>
      <c r="I29" s="301"/>
      <c r="J29" s="301"/>
      <c r="K29" s="167"/>
    </row>
    <row r="30" spans="1:11" ht="27" customHeight="1" x14ac:dyDescent="0.2">
      <c r="A30" s="48" t="s">
        <v>11</v>
      </c>
      <c r="B30" s="118" t="s">
        <v>17</v>
      </c>
      <c r="C30" s="119"/>
      <c r="D30" s="170" t="s">
        <v>85</v>
      </c>
      <c r="E30" s="119"/>
      <c r="F30" s="119" t="s">
        <v>14</v>
      </c>
      <c r="G30" s="120"/>
      <c r="H30" s="119" t="s">
        <v>85</v>
      </c>
      <c r="I30" s="119"/>
      <c r="J30" s="119" t="s">
        <v>14</v>
      </c>
      <c r="K30" s="120"/>
    </row>
    <row r="31" spans="1:11" ht="12.75" customHeight="1" x14ac:dyDescent="0.2">
      <c r="A31" s="98"/>
      <c r="B31" s="129"/>
      <c r="C31" s="128"/>
      <c r="D31" s="128"/>
      <c r="E31" s="128"/>
      <c r="F31" s="128"/>
      <c r="G31" s="130"/>
      <c r="H31" s="128"/>
      <c r="I31" s="128"/>
      <c r="J31" s="128"/>
      <c r="K31" s="130"/>
    </row>
    <row r="32" spans="1:11" x14ac:dyDescent="0.2">
      <c r="A32" s="103" t="s">
        <v>144</v>
      </c>
      <c r="B32" s="202">
        <v>1252</v>
      </c>
      <c r="C32" s="251"/>
      <c r="D32" s="251">
        <v>1195476826.4000001</v>
      </c>
      <c r="E32" s="251"/>
      <c r="F32" s="204">
        <v>585000</v>
      </c>
      <c r="G32" s="253"/>
      <c r="H32" s="251">
        <v>32554354.09</v>
      </c>
      <c r="I32" s="251"/>
      <c r="J32" s="204">
        <v>16380</v>
      </c>
      <c r="K32" s="110"/>
    </row>
    <row r="33" spans="1:11" x14ac:dyDescent="0.2">
      <c r="A33" s="103" t="s">
        <v>145</v>
      </c>
      <c r="B33" s="202">
        <v>567</v>
      </c>
      <c r="C33" s="251"/>
      <c r="D33" s="254">
        <v>777822248.39999998</v>
      </c>
      <c r="E33" s="251"/>
      <c r="F33" s="211">
        <v>647739</v>
      </c>
      <c r="G33" s="253"/>
      <c r="H33" s="254">
        <v>21357335.48</v>
      </c>
      <c r="I33" s="251"/>
      <c r="J33" s="211">
        <v>18136</v>
      </c>
      <c r="K33" s="110"/>
    </row>
    <row r="34" spans="1:11" x14ac:dyDescent="0.2">
      <c r="A34" s="103" t="s">
        <v>146</v>
      </c>
      <c r="B34" s="202">
        <v>985</v>
      </c>
      <c r="C34" s="251"/>
      <c r="D34" s="254">
        <v>3098810098</v>
      </c>
      <c r="E34" s="251"/>
      <c r="F34" s="211">
        <v>372826</v>
      </c>
      <c r="G34" s="253"/>
      <c r="H34" s="254">
        <v>86033752.290000007</v>
      </c>
      <c r="I34" s="251"/>
      <c r="J34" s="211">
        <v>8119</v>
      </c>
      <c r="K34" s="110"/>
    </row>
    <row r="35" spans="1:11" x14ac:dyDescent="0.2">
      <c r="A35" s="103" t="s">
        <v>147</v>
      </c>
      <c r="B35" s="202">
        <v>3479</v>
      </c>
      <c r="C35" s="251"/>
      <c r="D35" s="254">
        <v>3320689952.9000001</v>
      </c>
      <c r="E35" s="251"/>
      <c r="F35" s="211">
        <v>650000</v>
      </c>
      <c r="G35" s="253"/>
      <c r="H35" s="254">
        <v>90597004.290000007</v>
      </c>
      <c r="I35" s="251"/>
      <c r="J35" s="211">
        <v>18200</v>
      </c>
      <c r="K35" s="110"/>
    </row>
    <row r="36" spans="1:11" x14ac:dyDescent="0.2">
      <c r="A36" s="103" t="s">
        <v>148</v>
      </c>
      <c r="B36" s="202">
        <v>2407</v>
      </c>
      <c r="C36" s="251"/>
      <c r="D36" s="254">
        <v>10461832935</v>
      </c>
      <c r="E36" s="251"/>
      <c r="F36" s="211">
        <v>1059000</v>
      </c>
      <c r="G36" s="253"/>
      <c r="H36" s="254">
        <v>291148363.12</v>
      </c>
      <c r="I36" s="251"/>
      <c r="J36" s="211">
        <v>29652</v>
      </c>
      <c r="K36" s="110"/>
    </row>
    <row r="37" spans="1:11" x14ac:dyDescent="0.2">
      <c r="A37" s="103" t="s">
        <v>49</v>
      </c>
      <c r="B37" s="202">
        <v>445</v>
      </c>
      <c r="C37" s="251"/>
      <c r="D37" s="254">
        <v>4391417224.3000002</v>
      </c>
      <c r="E37" s="251"/>
      <c r="F37" s="211">
        <v>1725000</v>
      </c>
      <c r="G37" s="253"/>
      <c r="H37" s="254">
        <v>122809542.62</v>
      </c>
      <c r="I37" s="251"/>
      <c r="J37" s="211">
        <v>48300</v>
      </c>
      <c r="K37" s="110"/>
    </row>
    <row r="38" spans="1:11" x14ac:dyDescent="0.2">
      <c r="A38" s="103" t="s">
        <v>149</v>
      </c>
      <c r="B38" s="202">
        <v>855</v>
      </c>
      <c r="C38" s="251"/>
      <c r="D38" s="254">
        <v>2095287449.5999999</v>
      </c>
      <c r="E38" s="251"/>
      <c r="F38" s="211">
        <v>948000</v>
      </c>
      <c r="G38" s="253"/>
      <c r="H38" s="254">
        <v>58187320.729999997</v>
      </c>
      <c r="I38" s="251"/>
      <c r="J38" s="211">
        <v>26544</v>
      </c>
      <c r="K38" s="110"/>
    </row>
    <row r="39" spans="1:11" x14ac:dyDescent="0.2">
      <c r="A39" s="103" t="s">
        <v>151</v>
      </c>
      <c r="B39" s="202">
        <v>502</v>
      </c>
      <c r="C39" s="251"/>
      <c r="D39" s="254">
        <v>2332823146.1999998</v>
      </c>
      <c r="E39" s="251"/>
      <c r="F39" s="211">
        <v>1568135</v>
      </c>
      <c r="G39" s="253"/>
      <c r="H39" s="254">
        <v>65167941.799999997</v>
      </c>
      <c r="I39" s="251"/>
      <c r="J39" s="211">
        <v>43908</v>
      </c>
      <c r="K39" s="110"/>
    </row>
    <row r="40" spans="1:11" x14ac:dyDescent="0.2">
      <c r="A40" s="103" t="s">
        <v>50</v>
      </c>
      <c r="B40" s="202">
        <v>296</v>
      </c>
      <c r="C40" s="251"/>
      <c r="D40" s="254">
        <v>2661022888.1999998</v>
      </c>
      <c r="E40" s="251"/>
      <c r="F40" s="211">
        <v>3000000</v>
      </c>
      <c r="G40" s="253"/>
      <c r="H40" s="254">
        <v>74443333.120000005</v>
      </c>
      <c r="I40" s="251"/>
      <c r="J40" s="211">
        <v>84000</v>
      </c>
      <c r="K40" s="110"/>
    </row>
    <row r="41" spans="1:11" x14ac:dyDescent="0.2">
      <c r="A41" s="103" t="s">
        <v>54</v>
      </c>
      <c r="B41" s="202">
        <v>270</v>
      </c>
      <c r="C41" s="251"/>
      <c r="D41" s="254">
        <v>1389514698.2</v>
      </c>
      <c r="E41" s="251"/>
      <c r="F41" s="211">
        <v>1500000</v>
      </c>
      <c r="G41" s="253"/>
      <c r="H41" s="254">
        <v>38837474.770000003</v>
      </c>
      <c r="I41" s="251"/>
      <c r="J41" s="211">
        <v>42000</v>
      </c>
      <c r="K41" s="110"/>
    </row>
    <row r="42" spans="1:11" x14ac:dyDescent="0.2">
      <c r="A42" s="103" t="s">
        <v>152</v>
      </c>
      <c r="B42" s="202">
        <v>383</v>
      </c>
      <c r="C42" s="251"/>
      <c r="D42" s="254">
        <v>5254212660.8999996</v>
      </c>
      <c r="E42" s="251"/>
      <c r="F42" s="211">
        <v>3000000</v>
      </c>
      <c r="G42" s="253"/>
      <c r="H42" s="254">
        <v>147050486.00999999</v>
      </c>
      <c r="I42" s="251"/>
      <c r="J42" s="211">
        <v>84000</v>
      </c>
      <c r="K42" s="110"/>
    </row>
    <row r="43" spans="1:11" x14ac:dyDescent="0.2">
      <c r="A43" s="103" t="s">
        <v>52</v>
      </c>
      <c r="B43" s="202">
        <v>144</v>
      </c>
      <c r="C43" s="251"/>
      <c r="D43" s="254">
        <v>1538869928.2</v>
      </c>
      <c r="E43" s="251"/>
      <c r="F43" s="211">
        <v>1970500</v>
      </c>
      <c r="G43" s="253"/>
      <c r="H43" s="254">
        <v>43042073.140000001</v>
      </c>
      <c r="I43" s="251"/>
      <c r="J43" s="211">
        <v>55174</v>
      </c>
      <c r="K43" s="110"/>
    </row>
    <row r="44" spans="1:11" x14ac:dyDescent="0.2">
      <c r="A44" s="49"/>
      <c r="B44" s="202"/>
      <c r="C44" s="251"/>
      <c r="D44" s="251"/>
      <c r="E44" s="251"/>
      <c r="F44" s="225"/>
      <c r="G44" s="253"/>
      <c r="H44" s="251"/>
      <c r="I44" s="251"/>
      <c r="J44" s="204"/>
      <c r="K44" s="110"/>
    </row>
    <row r="45" spans="1:11" x14ac:dyDescent="0.2">
      <c r="A45" s="100" t="s">
        <v>6</v>
      </c>
      <c r="B45" s="242">
        <f>SUM(B32:B43)</f>
        <v>11585</v>
      </c>
      <c r="C45" s="255"/>
      <c r="D45" s="255">
        <f>SUM(D32:D43)</f>
        <v>38517780056.299995</v>
      </c>
      <c r="E45" s="255"/>
      <c r="F45" s="227">
        <v>800000</v>
      </c>
      <c r="G45" s="256"/>
      <c r="H45" s="255">
        <f>SUM(H32:H43)</f>
        <v>1071228981.46</v>
      </c>
      <c r="I45" s="255"/>
      <c r="J45" s="227">
        <v>22400</v>
      </c>
      <c r="K45" s="111"/>
    </row>
    <row r="47" spans="1:11" x14ac:dyDescent="0.2">
      <c r="A47" s="321" t="s">
        <v>53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spans="1:11" x14ac:dyDescent="0.2">
      <c r="A48" s="47"/>
      <c r="B48" s="34"/>
      <c r="C48" s="106"/>
      <c r="D48" s="327" t="s">
        <v>46</v>
      </c>
      <c r="E48" s="327"/>
      <c r="F48" s="327"/>
      <c r="G48" s="173"/>
      <c r="H48" s="327" t="s">
        <v>13</v>
      </c>
      <c r="I48" s="327"/>
      <c r="J48" s="327"/>
      <c r="K48" s="104"/>
    </row>
    <row r="49" spans="1:11" ht="27" customHeight="1" x14ac:dyDescent="0.2">
      <c r="A49" s="48" t="s">
        <v>11</v>
      </c>
      <c r="B49" s="33" t="s">
        <v>17</v>
      </c>
      <c r="C49" s="170"/>
      <c r="D49" s="170" t="s">
        <v>86</v>
      </c>
      <c r="E49" s="170"/>
      <c r="F49" s="170" t="s">
        <v>14</v>
      </c>
      <c r="G49" s="171"/>
      <c r="H49" s="170" t="s">
        <v>86</v>
      </c>
      <c r="I49" s="119"/>
      <c r="J49" s="107" t="s">
        <v>14</v>
      </c>
      <c r="K49" s="171"/>
    </row>
    <row r="50" spans="1:11" ht="12.75" customHeight="1" x14ac:dyDescent="0.2">
      <c r="A50" s="98"/>
      <c r="B50" s="99"/>
      <c r="C50" s="128"/>
      <c r="D50" s="128"/>
      <c r="E50" s="128"/>
      <c r="F50" s="128"/>
      <c r="G50" s="130"/>
      <c r="H50" s="128"/>
      <c r="I50" s="128"/>
      <c r="J50" s="62"/>
      <c r="K50" s="130"/>
    </row>
    <row r="51" spans="1:11" x14ac:dyDescent="0.2">
      <c r="A51" s="103" t="s">
        <v>144</v>
      </c>
      <c r="B51" s="101">
        <f>(B13/B32-1)*100</f>
        <v>-39.29712460063898</v>
      </c>
      <c r="C51" s="39" t="s">
        <v>40</v>
      </c>
      <c r="D51" s="101">
        <f t="shared" ref="D51:D62" si="0">(D13/D32-1)*100</f>
        <v>-31.205207729821705</v>
      </c>
      <c r="E51" s="39" t="s">
        <v>40</v>
      </c>
      <c r="F51" s="101">
        <f t="shared" ref="F51:F62" si="1">(F13/F32-1)*100</f>
        <v>2.564102564102555</v>
      </c>
      <c r="G51" s="108" t="s">
        <v>40</v>
      </c>
      <c r="H51" s="101">
        <f>(H13/H32-1)*100</f>
        <v>-30.906866780965213</v>
      </c>
      <c r="I51" s="39" t="s">
        <v>40</v>
      </c>
      <c r="J51" s="101">
        <f t="shared" ref="J51:J62" si="2">(J13/J32-1)*100</f>
        <v>2.564102564102555</v>
      </c>
      <c r="K51" s="108" t="s">
        <v>40</v>
      </c>
    </row>
    <row r="52" spans="1:11" x14ac:dyDescent="0.2">
      <c r="A52" s="103" t="s">
        <v>145</v>
      </c>
      <c r="B52" s="101">
        <f t="shared" ref="B52:B61" si="3">(B14/B33-1)*100</f>
        <v>-73.015873015873026</v>
      </c>
      <c r="C52" s="39"/>
      <c r="D52" s="101">
        <f t="shared" si="0"/>
        <v>-77.573694150711049</v>
      </c>
      <c r="E52" s="39"/>
      <c r="F52" s="101">
        <f t="shared" si="1"/>
        <v>-22.808415117817514</v>
      </c>
      <c r="G52" s="108"/>
      <c r="H52" s="101">
        <f t="shared" ref="H52:H64" si="4">(H14/H33-1)*100</f>
        <v>-77.664460182932899</v>
      </c>
      <c r="I52" s="39"/>
      <c r="J52" s="101">
        <f t="shared" si="2"/>
        <v>-22.805469783855315</v>
      </c>
      <c r="K52" s="108"/>
    </row>
    <row r="53" spans="1:11" x14ac:dyDescent="0.2">
      <c r="A53" s="103" t="s">
        <v>146</v>
      </c>
      <c r="B53" s="101">
        <f>(B15/B34-1)*100</f>
        <v>20.507614213197979</v>
      </c>
      <c r="C53" s="39"/>
      <c r="D53" s="101">
        <f t="shared" si="0"/>
        <v>-49.346630972544347</v>
      </c>
      <c r="E53" s="39"/>
      <c r="F53" s="101">
        <f>(F15/F34-1)*100</f>
        <v>-82.428264123210297</v>
      </c>
      <c r="G53" s="108"/>
      <c r="H53" s="101">
        <f t="shared" si="4"/>
        <v>-49.716794317910605</v>
      </c>
      <c r="I53" s="39"/>
      <c r="J53" s="101">
        <f>(J15/J34-1)*100</f>
        <v>-83.458554009114422</v>
      </c>
      <c r="K53" s="108"/>
    </row>
    <row r="54" spans="1:11" x14ac:dyDescent="0.2">
      <c r="A54" s="103" t="s">
        <v>147</v>
      </c>
      <c r="B54" s="101">
        <f t="shared" si="3"/>
        <v>-47.628628916355275</v>
      </c>
      <c r="C54" s="39"/>
      <c r="D54" s="101">
        <f t="shared" si="0"/>
        <v>-46.513390714213223</v>
      </c>
      <c r="E54" s="39"/>
      <c r="F54" s="101">
        <f t="shared" si="1"/>
        <v>3.2692307692307798</v>
      </c>
      <c r="G54" s="108"/>
      <c r="H54" s="101">
        <f t="shared" si="4"/>
        <v>-46.262025084008442</v>
      </c>
      <c r="I54" s="39"/>
      <c r="J54" s="101">
        <f t="shared" si="2"/>
        <v>2.3076923076922995</v>
      </c>
      <c r="K54" s="108"/>
    </row>
    <row r="55" spans="1:11" x14ac:dyDescent="0.2">
      <c r="A55" s="103" t="s">
        <v>148</v>
      </c>
      <c r="B55" s="257">
        <f t="shared" si="3"/>
        <v>-61.279601163273782</v>
      </c>
      <c r="C55" s="258"/>
      <c r="D55" s="257">
        <f t="shared" si="0"/>
        <v>-59.13498798095651</v>
      </c>
      <c r="E55" s="258"/>
      <c r="F55" s="257">
        <f t="shared" si="1"/>
        <v>-5.5712936732766778</v>
      </c>
      <c r="G55" s="259"/>
      <c r="H55" s="257">
        <f t="shared" si="4"/>
        <v>-59.066135738197723</v>
      </c>
      <c r="I55" s="258"/>
      <c r="J55" s="257">
        <f t="shared" si="2"/>
        <v>-5.5712936732766778</v>
      </c>
      <c r="K55" s="108"/>
    </row>
    <row r="56" spans="1:11" x14ac:dyDescent="0.2">
      <c r="A56" s="103" t="s">
        <v>49</v>
      </c>
      <c r="B56" s="257">
        <f t="shared" si="3"/>
        <v>-41.797752808988761</v>
      </c>
      <c r="C56" s="258"/>
      <c r="D56" s="257">
        <f t="shared" si="0"/>
        <v>-65.73608757159603</v>
      </c>
      <c r="E56" s="258"/>
      <c r="F56" s="257">
        <f>(F18/F37-1)*100</f>
        <v>-13.043478260869568</v>
      </c>
      <c r="G56" s="259"/>
      <c r="H56" s="257">
        <f>(H18/H37-1)*100</f>
        <v>-65.767411771832883</v>
      </c>
      <c r="I56" s="258"/>
      <c r="J56" s="257">
        <f t="shared" si="2"/>
        <v>-13.043478260869568</v>
      </c>
      <c r="K56" s="108"/>
    </row>
    <row r="57" spans="1:11" x14ac:dyDescent="0.2">
      <c r="A57" s="103" t="s">
        <v>149</v>
      </c>
      <c r="B57" s="257">
        <f t="shared" si="3"/>
        <v>-37.309941520467838</v>
      </c>
      <c r="C57" s="258"/>
      <c r="D57" s="257">
        <f t="shared" si="0"/>
        <v>-30.163950446066757</v>
      </c>
      <c r="E57" s="258"/>
      <c r="F57" s="257">
        <f t="shared" si="1"/>
        <v>-4.5358649789029482</v>
      </c>
      <c r="G57" s="259"/>
      <c r="H57" s="257">
        <f t="shared" si="4"/>
        <v>-30.029567336636497</v>
      </c>
      <c r="I57" s="258"/>
      <c r="J57" s="257">
        <f>(J19/J38-1)*100</f>
        <v>-4.5358649789029482</v>
      </c>
      <c r="K57" s="108"/>
    </row>
    <row r="58" spans="1:11" x14ac:dyDescent="0.2">
      <c r="A58" s="103" t="s">
        <v>151</v>
      </c>
      <c r="B58" s="257">
        <f t="shared" si="3"/>
        <v>-41.633466135458164</v>
      </c>
      <c r="C58" s="258"/>
      <c r="D58" s="257">
        <f t="shared" si="0"/>
        <v>-42.014074800163691</v>
      </c>
      <c r="E58" s="258"/>
      <c r="F58" s="257">
        <f t="shared" si="1"/>
        <v>13.638175284653432</v>
      </c>
      <c r="G58" s="259"/>
      <c r="H58" s="257">
        <f t="shared" si="4"/>
        <v>-42.03106182801065</v>
      </c>
      <c r="I58" s="258"/>
      <c r="J58" s="257">
        <f t="shared" si="2"/>
        <v>13.637605903252247</v>
      </c>
      <c r="K58" s="108"/>
    </row>
    <row r="59" spans="1:11" x14ac:dyDescent="0.2">
      <c r="A59" s="103" t="s">
        <v>50</v>
      </c>
      <c r="B59" s="257">
        <f t="shared" si="3"/>
        <v>-29.391891891891898</v>
      </c>
      <c r="C59" s="258"/>
      <c r="D59" s="257">
        <f t="shared" si="0"/>
        <v>-40.153529597137862</v>
      </c>
      <c r="E59" s="258"/>
      <c r="F59" s="257">
        <f t="shared" si="1"/>
        <v>0</v>
      </c>
      <c r="G59" s="259"/>
      <c r="H59" s="257">
        <f t="shared" si="4"/>
        <v>-40.161708842087918</v>
      </c>
      <c r="I59" s="258"/>
      <c r="J59" s="257">
        <f t="shared" si="2"/>
        <v>0</v>
      </c>
      <c r="K59" s="108"/>
    </row>
    <row r="60" spans="1:11" x14ac:dyDescent="0.2">
      <c r="A60" s="103" t="s">
        <v>54</v>
      </c>
      <c r="B60" s="101">
        <f t="shared" si="3"/>
        <v>-26.296296296296294</v>
      </c>
      <c r="C60" s="39"/>
      <c r="D60" s="101">
        <f t="shared" si="0"/>
        <v>20.595002224208937</v>
      </c>
      <c r="E60" s="39"/>
      <c r="F60" s="101">
        <f t="shared" si="1"/>
        <v>30.190133333333335</v>
      </c>
      <c r="G60" s="108"/>
      <c r="H60" s="101">
        <f t="shared" si="4"/>
        <v>20.616841742205771</v>
      </c>
      <c r="I60" s="39"/>
      <c r="J60" s="101">
        <f t="shared" si="2"/>
        <v>30.192857142857132</v>
      </c>
      <c r="K60" s="108"/>
    </row>
    <row r="61" spans="1:11" x14ac:dyDescent="0.2">
      <c r="A61" s="103" t="s">
        <v>152</v>
      </c>
      <c r="B61" s="101">
        <f t="shared" si="3"/>
        <v>-2.6109660574412552</v>
      </c>
      <c r="C61" s="39"/>
      <c r="D61" s="101">
        <f t="shared" si="0"/>
        <v>-23.778880535185454</v>
      </c>
      <c r="E61" s="39"/>
      <c r="F61" s="101">
        <f t="shared" si="1"/>
        <v>-3.3333333333333326</v>
      </c>
      <c r="G61" s="108"/>
      <c r="H61" s="101">
        <f t="shared" si="4"/>
        <v>-23.799797511461485</v>
      </c>
      <c r="I61" s="39"/>
      <c r="J61" s="101">
        <f t="shared" si="2"/>
        <v>-3.3333333333333326</v>
      </c>
      <c r="K61" s="108"/>
    </row>
    <row r="62" spans="1:11" x14ac:dyDescent="0.2">
      <c r="A62" s="103" t="s">
        <v>52</v>
      </c>
      <c r="B62" s="101">
        <f>(B24/B43-1)*100</f>
        <v>-11.111111111111116</v>
      </c>
      <c r="C62" s="39"/>
      <c r="D62" s="101">
        <f t="shared" si="0"/>
        <v>-59.671531757988646</v>
      </c>
      <c r="E62" s="39"/>
      <c r="F62" s="101">
        <f t="shared" si="1"/>
        <v>-46.181781273788381</v>
      </c>
      <c r="G62" s="108"/>
      <c r="H62" s="101">
        <f t="shared" si="4"/>
        <v>-59.872908389375034</v>
      </c>
      <c r="I62" s="39"/>
      <c r="J62" s="101">
        <f t="shared" si="2"/>
        <v>-48.946967774676473</v>
      </c>
      <c r="K62" s="108"/>
    </row>
    <row r="63" spans="1:11" x14ac:dyDescent="0.2">
      <c r="A63" s="49"/>
      <c r="B63" s="101"/>
      <c r="C63" s="39"/>
      <c r="D63" s="101"/>
      <c r="E63" s="39"/>
      <c r="F63" s="101"/>
      <c r="G63" s="108"/>
      <c r="H63" s="101"/>
      <c r="I63" s="39"/>
      <c r="J63" s="101"/>
      <c r="K63" s="108"/>
    </row>
    <row r="64" spans="1:11" x14ac:dyDescent="0.2">
      <c r="A64" s="100" t="s">
        <v>6</v>
      </c>
      <c r="B64" s="102">
        <f>(B26/B45-1)*100</f>
        <v>-40.863185153215362</v>
      </c>
      <c r="C64" s="40" t="s">
        <v>40</v>
      </c>
      <c r="D64" s="102">
        <f>(D26/D45-1)*100</f>
        <v>-45.915495698660649</v>
      </c>
      <c r="E64" s="40" t="s">
        <v>40</v>
      </c>
      <c r="F64" s="102">
        <f>(F26/F45-1)*100</f>
        <v>-12.5</v>
      </c>
      <c r="G64" s="109" t="s">
        <v>40</v>
      </c>
      <c r="H64" s="102">
        <f t="shared" si="4"/>
        <v>-45.890810240215316</v>
      </c>
      <c r="I64" s="40" t="s">
        <v>40</v>
      </c>
      <c r="J64" s="102">
        <f>(J26/J45-1)*100</f>
        <v>-12.5</v>
      </c>
      <c r="K64" s="109" t="s">
        <v>40</v>
      </c>
    </row>
    <row r="65" spans="1:1" ht="6" customHeight="1" x14ac:dyDescent="0.2"/>
    <row r="67" spans="1:1" x14ac:dyDescent="0.2">
      <c r="A67" s="27"/>
    </row>
  </sheetData>
  <mergeCells count="16">
    <mergeCell ref="A7:J7"/>
    <mergeCell ref="A8:J8"/>
    <mergeCell ref="A28:K28"/>
    <mergeCell ref="A9:K9"/>
    <mergeCell ref="D48:F48"/>
    <mergeCell ref="H48:J48"/>
    <mergeCell ref="D10:F10"/>
    <mergeCell ref="H10:J10"/>
    <mergeCell ref="D29:F29"/>
    <mergeCell ref="H29:J29"/>
    <mergeCell ref="A47:K47"/>
    <mergeCell ref="A1:J1"/>
    <mergeCell ref="A2:J2"/>
    <mergeCell ref="A4:J4"/>
    <mergeCell ref="A5:J5"/>
    <mergeCell ref="A6:J6"/>
  </mergeCells>
  <pageMargins left="0.7" right="0.7" top="0.75" bottom="0.75" header="0.3" footer="0.3"/>
  <pageSetup scale="83" orientation="portrait" horizontalDpi="4294967295" verticalDpi="4294967295" r:id="rId1"/>
  <ignoredErrors>
    <ignoredError sqref="A10:K11 A27:K27 K14 K15 A46:K49 K33:K34 A67:K67 B66:K66 A69:K69 B68:K68 A9:K9 A29:K30 B28:K28 A44:A45 K35:K45 K32 K13 A25:A26 K16:K26 A63:K65 B58:K58 B51:K57 B59:K62 B31:K31 B50:K50 B12:K1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55"/>
  <sheetViews>
    <sheetView showGridLines="0" zoomScaleNormal="100" workbookViewId="0">
      <selection activeCell="F16" sqref="F16"/>
    </sheetView>
  </sheetViews>
  <sheetFormatPr defaultRowHeight="12.75" x14ac:dyDescent="0.2"/>
  <cols>
    <col min="1" max="1" width="26.85546875" style="2" customWidth="1"/>
    <col min="2" max="2" width="13.7109375" style="2" customWidth="1"/>
    <col min="3" max="3" width="15.5703125" style="2" customWidth="1"/>
    <col min="4" max="4" width="13.7109375" style="2" customWidth="1"/>
    <col min="5" max="5" width="29.140625" style="2" bestFit="1" customWidth="1"/>
    <col min="6" max="16384" width="9.140625" style="2"/>
  </cols>
  <sheetData>
    <row r="1" spans="1:5" ht="15.75" x14ac:dyDescent="0.25">
      <c r="A1" s="297" t="s">
        <v>55</v>
      </c>
      <c r="B1" s="297"/>
      <c r="C1" s="297"/>
      <c r="D1" s="297"/>
      <c r="E1" s="297"/>
    </row>
    <row r="2" spans="1:5" ht="15.75" x14ac:dyDescent="0.25">
      <c r="A2" s="297" t="s">
        <v>105</v>
      </c>
      <c r="B2" s="297"/>
      <c r="C2" s="297"/>
      <c r="D2" s="297"/>
      <c r="E2" s="297"/>
    </row>
    <row r="3" spans="1:5" x14ac:dyDescent="0.2">
      <c r="A3" s="41"/>
      <c r="B3" s="57"/>
      <c r="C3" s="57"/>
      <c r="D3" s="57"/>
      <c r="E3" s="57"/>
    </row>
    <row r="4" spans="1:5" ht="15.75" x14ac:dyDescent="0.25">
      <c r="A4" s="297" t="s">
        <v>73</v>
      </c>
      <c r="B4" s="297"/>
      <c r="C4" s="297"/>
      <c r="D4" s="297"/>
      <c r="E4" s="297"/>
    </row>
    <row r="5" spans="1:5" ht="15.75" x14ac:dyDescent="0.25">
      <c r="A5" s="297" t="s">
        <v>74</v>
      </c>
      <c r="B5" s="297"/>
      <c r="C5" s="297"/>
      <c r="D5" s="297"/>
      <c r="E5" s="297"/>
    </row>
    <row r="6" spans="1:5" ht="15.75" x14ac:dyDescent="0.25">
      <c r="A6" s="297" t="s">
        <v>75</v>
      </c>
      <c r="B6" s="297"/>
      <c r="C6" s="297"/>
      <c r="D6" s="297"/>
      <c r="E6" s="297"/>
    </row>
    <row r="7" spans="1:5" ht="15" x14ac:dyDescent="0.25">
      <c r="A7" s="175"/>
    </row>
    <row r="8" spans="1:5" x14ac:dyDescent="0.2">
      <c r="A8" s="328" t="s">
        <v>5</v>
      </c>
      <c r="B8" s="329"/>
      <c r="C8" s="329"/>
      <c r="D8" s="329"/>
      <c r="E8" s="330"/>
    </row>
    <row r="9" spans="1:5" ht="25.5" x14ac:dyDescent="0.2">
      <c r="A9" s="50" t="s">
        <v>48</v>
      </c>
      <c r="B9" s="163" t="s">
        <v>7</v>
      </c>
      <c r="C9" s="112" t="s">
        <v>46</v>
      </c>
      <c r="D9" s="112" t="s">
        <v>92</v>
      </c>
      <c r="E9" s="164" t="s">
        <v>11</v>
      </c>
    </row>
    <row r="10" spans="1:5" x14ac:dyDescent="0.2">
      <c r="A10" s="51"/>
      <c r="C10" s="113"/>
      <c r="D10" s="113"/>
      <c r="E10" s="52"/>
    </row>
    <row r="11" spans="1:5" ht="12.75" customHeight="1" x14ac:dyDescent="0.2">
      <c r="A11" s="21" t="s">
        <v>79</v>
      </c>
      <c r="B11" s="2" t="s">
        <v>0</v>
      </c>
      <c r="C11" s="114">
        <v>45000000</v>
      </c>
      <c r="D11" s="114">
        <v>978720</v>
      </c>
      <c r="E11" s="53" t="s">
        <v>101</v>
      </c>
    </row>
    <row r="12" spans="1:5" ht="12.75" customHeight="1" x14ac:dyDescent="0.2">
      <c r="A12" s="21" t="s">
        <v>90</v>
      </c>
      <c r="B12" s="2" t="s">
        <v>0</v>
      </c>
      <c r="C12" s="114">
        <v>45000000</v>
      </c>
      <c r="D12" s="114">
        <v>978720</v>
      </c>
      <c r="E12" s="53" t="s">
        <v>101</v>
      </c>
    </row>
    <row r="13" spans="1:5" ht="12.75" customHeight="1" x14ac:dyDescent="0.2">
      <c r="A13" s="21" t="s">
        <v>115</v>
      </c>
      <c r="B13" s="2" t="s">
        <v>0</v>
      </c>
      <c r="C13" s="114">
        <v>40000000</v>
      </c>
      <c r="D13" s="114">
        <v>869970</v>
      </c>
      <c r="E13" s="53" t="s">
        <v>101</v>
      </c>
    </row>
    <row r="14" spans="1:5" ht="12.75" customHeight="1" x14ac:dyDescent="0.2">
      <c r="A14" s="21" t="s">
        <v>107</v>
      </c>
      <c r="B14" s="2" t="s">
        <v>0</v>
      </c>
      <c r="C14" s="114">
        <v>28700000</v>
      </c>
      <c r="D14" s="114">
        <v>624195</v>
      </c>
      <c r="E14" s="53" t="s">
        <v>96</v>
      </c>
    </row>
    <row r="15" spans="1:5" ht="12.75" customHeight="1" x14ac:dyDescent="0.2">
      <c r="A15" s="21" t="s">
        <v>108</v>
      </c>
      <c r="B15" s="2" t="s">
        <v>0</v>
      </c>
      <c r="C15" s="114">
        <v>24375000</v>
      </c>
      <c r="D15" s="114">
        <v>530126.25</v>
      </c>
      <c r="E15" s="53" t="s">
        <v>101</v>
      </c>
    </row>
    <row r="16" spans="1:5" ht="12.75" customHeight="1" x14ac:dyDescent="0.2">
      <c r="A16" s="21" t="s">
        <v>109</v>
      </c>
      <c r="B16" s="2" t="s">
        <v>0</v>
      </c>
      <c r="C16" s="114">
        <v>23250000</v>
      </c>
      <c r="D16" s="114">
        <v>505657.5</v>
      </c>
      <c r="E16" s="53" t="s">
        <v>96</v>
      </c>
    </row>
    <row r="17" spans="1:5" ht="12.75" customHeight="1" x14ac:dyDescent="0.2">
      <c r="A17" s="21" t="s">
        <v>77</v>
      </c>
      <c r="B17" s="2" t="s">
        <v>0</v>
      </c>
      <c r="C17" s="114">
        <v>21700000</v>
      </c>
      <c r="D17" s="114">
        <v>471945</v>
      </c>
      <c r="E17" s="53" t="s">
        <v>101</v>
      </c>
    </row>
    <row r="18" spans="1:5" ht="12.75" customHeight="1" x14ac:dyDescent="0.2">
      <c r="A18" s="21" t="s">
        <v>110</v>
      </c>
      <c r="B18" s="2" t="s">
        <v>0</v>
      </c>
      <c r="C18" s="114">
        <v>20000000</v>
      </c>
      <c r="D18" s="114">
        <v>434970</v>
      </c>
      <c r="E18" s="53" t="s">
        <v>101</v>
      </c>
    </row>
    <row r="19" spans="1:5" ht="12.75" customHeight="1" x14ac:dyDescent="0.2">
      <c r="A19" s="21" t="s">
        <v>91</v>
      </c>
      <c r="B19" s="2" t="s">
        <v>0</v>
      </c>
      <c r="C19" s="114">
        <v>17150000</v>
      </c>
      <c r="D19" s="114">
        <v>372982.5</v>
      </c>
      <c r="E19" s="53" t="s">
        <v>101</v>
      </c>
    </row>
    <row r="20" spans="1:5" ht="12.75" customHeight="1" x14ac:dyDescent="0.2">
      <c r="A20" s="21" t="s">
        <v>111</v>
      </c>
      <c r="B20" s="2" t="s">
        <v>0</v>
      </c>
      <c r="C20" s="114">
        <v>17100000</v>
      </c>
      <c r="D20" s="114">
        <v>371895</v>
      </c>
      <c r="E20" s="53" t="s">
        <v>96</v>
      </c>
    </row>
    <row r="21" spans="1:5" ht="12.75" customHeight="1" x14ac:dyDescent="0.2">
      <c r="A21" s="21" t="s">
        <v>110</v>
      </c>
      <c r="B21" s="2" t="s">
        <v>0</v>
      </c>
      <c r="C21" s="114">
        <v>16233750</v>
      </c>
      <c r="D21" s="114">
        <v>244411.41</v>
      </c>
      <c r="E21" s="53" t="s">
        <v>101</v>
      </c>
    </row>
    <row r="22" spans="1:5" ht="12.75" customHeight="1" x14ac:dyDescent="0.2">
      <c r="A22" s="21" t="s">
        <v>91</v>
      </c>
      <c r="B22" s="2" t="s">
        <v>0</v>
      </c>
      <c r="C22" s="114">
        <v>15000000</v>
      </c>
      <c r="D22" s="114">
        <v>326220</v>
      </c>
      <c r="E22" s="53" t="s">
        <v>101</v>
      </c>
    </row>
    <row r="23" spans="1:5" ht="12.75" customHeight="1" x14ac:dyDescent="0.2">
      <c r="A23" s="21" t="s">
        <v>79</v>
      </c>
      <c r="B23" s="2" t="s">
        <v>0</v>
      </c>
      <c r="C23" s="114">
        <v>15000000</v>
      </c>
      <c r="D23" s="114">
        <v>326220</v>
      </c>
      <c r="E23" s="53" t="s">
        <v>101</v>
      </c>
    </row>
    <row r="24" spans="1:5" ht="12.75" customHeight="1" x14ac:dyDescent="0.2">
      <c r="A24" s="21" t="s">
        <v>79</v>
      </c>
      <c r="B24" s="2" t="s">
        <v>0</v>
      </c>
      <c r="C24" s="114">
        <v>14350000</v>
      </c>
      <c r="D24" s="114">
        <v>312082.5</v>
      </c>
      <c r="E24" s="53" t="s">
        <v>101</v>
      </c>
    </row>
    <row r="25" spans="1:5" ht="12.75" customHeight="1" x14ac:dyDescent="0.2">
      <c r="A25" s="21" t="s">
        <v>80</v>
      </c>
      <c r="B25" s="2" t="s">
        <v>0</v>
      </c>
      <c r="C25" s="114">
        <v>14100000</v>
      </c>
      <c r="D25" s="114">
        <v>306645</v>
      </c>
      <c r="E25" s="53" t="s">
        <v>96</v>
      </c>
    </row>
    <row r="26" spans="1:5" ht="12.75" customHeight="1" x14ac:dyDescent="0.2">
      <c r="A26" s="21" t="s">
        <v>112</v>
      </c>
      <c r="B26" s="2" t="s">
        <v>0</v>
      </c>
      <c r="C26" s="114">
        <v>13776000</v>
      </c>
      <c r="D26" s="114">
        <v>299598</v>
      </c>
      <c r="E26" s="53" t="s">
        <v>101</v>
      </c>
    </row>
    <row r="27" spans="1:5" ht="12.75" customHeight="1" x14ac:dyDescent="0.2">
      <c r="A27" s="21" t="s">
        <v>97</v>
      </c>
      <c r="B27" s="2" t="s">
        <v>0</v>
      </c>
      <c r="C27" s="114">
        <v>13515000</v>
      </c>
      <c r="D27" s="114">
        <v>293921.25</v>
      </c>
      <c r="E27" s="53" t="s">
        <v>101</v>
      </c>
    </row>
    <row r="28" spans="1:5" ht="12.75" customHeight="1" x14ac:dyDescent="0.2">
      <c r="A28" s="21" t="s">
        <v>116</v>
      </c>
      <c r="B28" s="2" t="s">
        <v>0</v>
      </c>
      <c r="C28" s="114">
        <v>12950000</v>
      </c>
      <c r="D28" s="114">
        <v>281632.5</v>
      </c>
      <c r="E28" s="53" t="s">
        <v>101</v>
      </c>
    </row>
    <row r="29" spans="1:5" ht="12.75" customHeight="1" x14ac:dyDescent="0.2">
      <c r="A29" s="21" t="s">
        <v>113</v>
      </c>
      <c r="B29" s="2" t="s">
        <v>0</v>
      </c>
      <c r="C29" s="114">
        <v>12000000</v>
      </c>
      <c r="D29" s="114">
        <v>260970</v>
      </c>
      <c r="E29" s="53" t="s">
        <v>101</v>
      </c>
    </row>
    <row r="30" spans="1:5" ht="12.75" customHeight="1" x14ac:dyDescent="0.2">
      <c r="A30" s="21" t="s">
        <v>114</v>
      </c>
      <c r="B30" s="2" t="s">
        <v>0</v>
      </c>
      <c r="C30" s="114">
        <v>12000000</v>
      </c>
      <c r="D30" s="114">
        <v>260970</v>
      </c>
      <c r="E30" s="53" t="s">
        <v>101</v>
      </c>
    </row>
    <row r="31" spans="1:5" x14ac:dyDescent="0.2">
      <c r="A31" s="51"/>
      <c r="C31" s="113"/>
      <c r="D31" s="113"/>
      <c r="E31" s="52"/>
    </row>
    <row r="32" spans="1:5" x14ac:dyDescent="0.2">
      <c r="A32" s="328" t="s">
        <v>4</v>
      </c>
      <c r="B32" s="329"/>
      <c r="C32" s="329"/>
      <c r="D32" s="329"/>
      <c r="E32" s="330"/>
    </row>
    <row r="33" spans="1:5" x14ac:dyDescent="0.2">
      <c r="A33" s="54"/>
      <c r="E33" s="55"/>
    </row>
    <row r="34" spans="1:5" ht="12.75" customHeight="1" x14ac:dyDescent="0.2">
      <c r="A34" s="162" t="s">
        <v>117</v>
      </c>
      <c r="B34" s="57" t="s">
        <v>3</v>
      </c>
      <c r="C34" s="114">
        <v>389668206.5</v>
      </c>
      <c r="D34" s="114">
        <v>10910709.6</v>
      </c>
      <c r="E34" s="22" t="s">
        <v>51</v>
      </c>
    </row>
    <row r="35" spans="1:5" ht="12.75" customHeight="1" x14ac:dyDescent="0.2">
      <c r="A35" s="162" t="s">
        <v>118</v>
      </c>
      <c r="B35" s="57" t="s">
        <v>3</v>
      </c>
      <c r="C35" s="114">
        <v>358863110</v>
      </c>
      <c r="D35" s="114">
        <v>10048166.810000001</v>
      </c>
      <c r="E35" s="22" t="s">
        <v>150</v>
      </c>
    </row>
    <row r="36" spans="1:5" ht="12.75" customHeight="1" x14ac:dyDescent="0.2">
      <c r="A36" s="162" t="s">
        <v>119</v>
      </c>
      <c r="B36" s="57" t="s">
        <v>0</v>
      </c>
      <c r="C36" s="114">
        <v>293240230.25</v>
      </c>
      <c r="D36" s="114">
        <v>8210725.5999999996</v>
      </c>
      <c r="E36" s="22" t="s">
        <v>102</v>
      </c>
    </row>
    <row r="37" spans="1:5" ht="12.75" customHeight="1" x14ac:dyDescent="0.2">
      <c r="A37" s="162" t="s">
        <v>118</v>
      </c>
      <c r="B37" s="57" t="s">
        <v>3</v>
      </c>
      <c r="C37" s="114">
        <v>260714020</v>
      </c>
      <c r="D37" s="114">
        <v>7299992</v>
      </c>
      <c r="E37" s="22" t="s">
        <v>150</v>
      </c>
    </row>
    <row r="38" spans="1:5" ht="12.75" customHeight="1" x14ac:dyDescent="0.2">
      <c r="A38" s="162" t="s">
        <v>120</v>
      </c>
      <c r="B38" s="57" t="s">
        <v>2</v>
      </c>
      <c r="C38" s="114">
        <v>172714209</v>
      </c>
      <c r="D38" s="114">
        <v>4835997.5999999996</v>
      </c>
      <c r="E38" s="184" t="s">
        <v>51</v>
      </c>
    </row>
    <row r="39" spans="1:5" ht="12.75" customHeight="1" x14ac:dyDescent="0.2">
      <c r="A39" s="162" t="s">
        <v>121</v>
      </c>
      <c r="B39" s="57" t="s">
        <v>2</v>
      </c>
      <c r="C39" s="114">
        <v>159830750</v>
      </c>
      <c r="D39" s="114">
        <v>4475259.6100000003</v>
      </c>
      <c r="E39" s="22" t="s">
        <v>122</v>
      </c>
    </row>
    <row r="40" spans="1:5" ht="12.75" customHeight="1" x14ac:dyDescent="0.2">
      <c r="A40" s="162" t="s">
        <v>123</v>
      </c>
      <c r="B40" s="57" t="s">
        <v>0</v>
      </c>
      <c r="C40" s="114">
        <v>141532124.13999999</v>
      </c>
      <c r="D40" s="114">
        <v>3962898.81</v>
      </c>
      <c r="E40" s="22" t="s">
        <v>150</v>
      </c>
    </row>
    <row r="41" spans="1:5" ht="12.75" customHeight="1" x14ac:dyDescent="0.2">
      <c r="A41" s="162" t="s">
        <v>124</v>
      </c>
      <c r="B41" s="57" t="s">
        <v>3</v>
      </c>
      <c r="C41" s="114">
        <v>137614265</v>
      </c>
      <c r="D41" s="114">
        <v>3853200.41</v>
      </c>
      <c r="E41" s="22" t="s">
        <v>150</v>
      </c>
    </row>
    <row r="42" spans="1:5" ht="12.75" customHeight="1" x14ac:dyDescent="0.2">
      <c r="A42" s="162" t="s">
        <v>125</v>
      </c>
      <c r="B42" s="57" t="s">
        <v>0</v>
      </c>
      <c r="C42" s="114">
        <v>123649136.19</v>
      </c>
      <c r="D42" s="114">
        <v>3462174.81</v>
      </c>
      <c r="E42" s="22" t="s">
        <v>143</v>
      </c>
    </row>
    <row r="43" spans="1:5" ht="12.75" customHeight="1" x14ac:dyDescent="0.2">
      <c r="A43" s="56" t="s">
        <v>126</v>
      </c>
      <c r="B43" s="57" t="s">
        <v>0</v>
      </c>
      <c r="C43" s="114">
        <v>122207657</v>
      </c>
      <c r="D43" s="114">
        <v>3421815.61</v>
      </c>
      <c r="E43" s="22" t="s">
        <v>81</v>
      </c>
    </row>
    <row r="44" spans="1:5" ht="12.75" customHeight="1" x14ac:dyDescent="0.2">
      <c r="A44" s="162" t="s">
        <v>47</v>
      </c>
      <c r="B44" s="57" t="s">
        <v>0</v>
      </c>
      <c r="C44" s="114">
        <v>120750000</v>
      </c>
      <c r="D44" s="114">
        <v>3381000</v>
      </c>
      <c r="E44" s="22" t="s">
        <v>51</v>
      </c>
    </row>
    <row r="45" spans="1:5" ht="12.75" customHeight="1" x14ac:dyDescent="0.2">
      <c r="A45" s="162" t="s">
        <v>127</v>
      </c>
      <c r="B45" s="57" t="s">
        <v>2</v>
      </c>
      <c r="C45" s="114">
        <v>119352719.94</v>
      </c>
      <c r="D45" s="114">
        <v>3341875.61</v>
      </c>
      <c r="E45" s="22" t="s">
        <v>51</v>
      </c>
    </row>
    <row r="46" spans="1:5" ht="12.75" customHeight="1" x14ac:dyDescent="0.2">
      <c r="A46" s="162" t="s">
        <v>128</v>
      </c>
      <c r="B46" s="57" t="s">
        <v>0</v>
      </c>
      <c r="C46" s="114">
        <v>119059128.48</v>
      </c>
      <c r="D46" s="114">
        <v>3333654.81</v>
      </c>
      <c r="E46" s="22" t="s">
        <v>150</v>
      </c>
    </row>
    <row r="47" spans="1:5" ht="12.75" customHeight="1" x14ac:dyDescent="0.2">
      <c r="A47" s="162" t="s">
        <v>123</v>
      </c>
      <c r="B47" s="57" t="s">
        <v>0</v>
      </c>
      <c r="C47" s="114">
        <v>117499545.52</v>
      </c>
      <c r="D47" s="114">
        <v>3289986.01</v>
      </c>
      <c r="E47" s="22" t="s">
        <v>150</v>
      </c>
    </row>
    <row r="48" spans="1:5" ht="12.75" customHeight="1" x14ac:dyDescent="0.2">
      <c r="A48" s="162" t="s">
        <v>129</v>
      </c>
      <c r="B48" s="57" t="s">
        <v>0</v>
      </c>
      <c r="C48" s="114">
        <v>107500000</v>
      </c>
      <c r="D48" s="114">
        <v>3010000</v>
      </c>
      <c r="E48" s="22" t="s">
        <v>150</v>
      </c>
    </row>
    <row r="49" spans="1:5" ht="12.75" customHeight="1" x14ac:dyDescent="0.2">
      <c r="A49" s="162" t="s">
        <v>130</v>
      </c>
      <c r="B49" s="57" t="s">
        <v>0</v>
      </c>
      <c r="C49" s="114">
        <v>97777000</v>
      </c>
      <c r="D49" s="114">
        <v>2737756</v>
      </c>
      <c r="E49" s="22" t="s">
        <v>150</v>
      </c>
    </row>
    <row r="50" spans="1:5" ht="12.75" customHeight="1" x14ac:dyDescent="0.2">
      <c r="A50" s="162" t="s">
        <v>131</v>
      </c>
      <c r="B50" s="57" t="s">
        <v>3</v>
      </c>
      <c r="C50" s="114">
        <v>95262473</v>
      </c>
      <c r="D50" s="114">
        <v>2667350.0099999998</v>
      </c>
      <c r="E50" s="22" t="s">
        <v>132</v>
      </c>
    </row>
    <row r="51" spans="1:5" ht="12.75" customHeight="1" x14ac:dyDescent="0.2">
      <c r="A51" s="162" t="s">
        <v>133</v>
      </c>
      <c r="B51" s="57" t="s">
        <v>2</v>
      </c>
      <c r="C51" s="114">
        <v>92908145.489999995</v>
      </c>
      <c r="D51" s="114">
        <v>2601426.81</v>
      </c>
      <c r="E51" s="22" t="s">
        <v>122</v>
      </c>
    </row>
    <row r="52" spans="1:5" ht="12.75" customHeight="1" x14ac:dyDescent="0.2">
      <c r="A52" s="162" t="s">
        <v>134</v>
      </c>
      <c r="B52" s="57" t="s">
        <v>3</v>
      </c>
      <c r="C52" s="114">
        <v>92894394.950000003</v>
      </c>
      <c r="D52" s="114">
        <v>2601043.2000000002</v>
      </c>
      <c r="E52" s="22" t="s">
        <v>51</v>
      </c>
    </row>
    <row r="53" spans="1:5" ht="12.75" customHeight="1" x14ac:dyDescent="0.2">
      <c r="A53" s="192" t="s">
        <v>135</v>
      </c>
      <c r="B53" s="58" t="s">
        <v>0</v>
      </c>
      <c r="C53" s="115">
        <v>92267321</v>
      </c>
      <c r="D53" s="115">
        <v>2583484.41</v>
      </c>
      <c r="E53" s="74" t="s">
        <v>102</v>
      </c>
    </row>
    <row r="55" spans="1:5" x14ac:dyDescent="0.2">
      <c r="A55" s="2" t="s">
        <v>93</v>
      </c>
    </row>
  </sheetData>
  <mergeCells count="7">
    <mergeCell ref="A8:E8"/>
    <mergeCell ref="A32:E32"/>
    <mergeCell ref="A1:E1"/>
    <mergeCell ref="A2:E2"/>
    <mergeCell ref="A4:E4"/>
    <mergeCell ref="A5:E5"/>
    <mergeCell ref="A6:E6"/>
  </mergeCells>
  <pageMargins left="0.7" right="0.7" top="0.75" bottom="0.75" header="0.3" footer="0.3"/>
  <pageSetup scale="97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B1E6-41AF-489A-9F37-B023CA2608F6}">
  <sheetPr>
    <pageSetUpPr fitToPage="1"/>
  </sheetPr>
  <dimension ref="A1:I72"/>
  <sheetViews>
    <sheetView showGridLines="0" zoomScaleNormal="100" workbookViewId="0">
      <selection sqref="A1:J1"/>
    </sheetView>
  </sheetViews>
  <sheetFormatPr defaultColWidth="9.140625" defaultRowHeight="14.25" x14ac:dyDescent="0.2"/>
  <cols>
    <col min="1" max="1" width="8.5703125" style="190" customWidth="1"/>
    <col min="2" max="6" width="15.5703125" style="185" customWidth="1"/>
    <col min="7" max="7" width="4.42578125" style="185" customWidth="1"/>
    <col min="8" max="8" width="1.42578125" style="185" customWidth="1"/>
    <col min="9" max="9" width="3.7109375" style="185" customWidth="1"/>
    <col min="10" max="16384" width="9.140625" style="185"/>
  </cols>
  <sheetData>
    <row r="1" spans="1:9" ht="15.75" x14ac:dyDescent="0.25">
      <c r="A1" s="297" t="s">
        <v>55</v>
      </c>
      <c r="B1" s="297"/>
      <c r="C1" s="297"/>
      <c r="D1" s="297"/>
      <c r="E1" s="297"/>
      <c r="F1" s="297"/>
    </row>
    <row r="2" spans="1:9" x14ac:dyDescent="0.2">
      <c r="A2" s="41"/>
      <c r="B2" s="41"/>
      <c r="C2" s="41"/>
      <c r="D2" s="41"/>
      <c r="E2" s="41"/>
    </row>
    <row r="3" spans="1:9" ht="15.75" customHeight="1" x14ac:dyDescent="0.25">
      <c r="A3" s="297" t="s">
        <v>76</v>
      </c>
      <c r="B3" s="297"/>
      <c r="C3" s="297"/>
      <c r="D3" s="297"/>
      <c r="E3" s="297"/>
      <c r="F3" s="297"/>
    </row>
    <row r="4" spans="1:9" ht="15.75" customHeight="1" x14ac:dyDescent="0.25">
      <c r="A4" s="297" t="s">
        <v>60</v>
      </c>
      <c r="B4" s="297"/>
      <c r="C4" s="297"/>
      <c r="D4" s="297"/>
      <c r="E4" s="297"/>
      <c r="F4" s="297"/>
    </row>
    <row r="5" spans="1:9" ht="15.75" customHeight="1" x14ac:dyDescent="0.25">
      <c r="A5" s="317" t="s">
        <v>141</v>
      </c>
      <c r="B5" s="317"/>
      <c r="C5" s="317"/>
      <c r="D5" s="317"/>
      <c r="E5" s="317"/>
      <c r="F5" s="317"/>
    </row>
    <row r="6" spans="1:9" x14ac:dyDescent="0.2">
      <c r="H6" s="60"/>
      <c r="I6" s="60"/>
    </row>
    <row r="7" spans="1:9" x14ac:dyDescent="0.2">
      <c r="A7" s="321" t="s">
        <v>5</v>
      </c>
      <c r="B7" s="322"/>
      <c r="C7" s="322"/>
      <c r="D7" s="322"/>
      <c r="E7" s="322"/>
      <c r="F7" s="323"/>
      <c r="H7" s="57"/>
      <c r="I7" s="165"/>
    </row>
    <row r="8" spans="1:9" x14ac:dyDescent="0.2">
      <c r="A8" s="261"/>
      <c r="B8" s="165"/>
      <c r="C8" s="331" t="s">
        <v>31</v>
      </c>
      <c r="D8" s="332"/>
      <c r="E8" s="331" t="s">
        <v>13</v>
      </c>
      <c r="F8" s="332"/>
      <c r="H8" s="333"/>
      <c r="I8" s="334"/>
    </row>
    <row r="9" spans="1:9" x14ac:dyDescent="0.2">
      <c r="A9" s="335" t="s">
        <v>12</v>
      </c>
      <c r="B9" s="334" t="s">
        <v>17</v>
      </c>
      <c r="C9" s="146" t="s">
        <v>27</v>
      </c>
      <c r="D9" s="147"/>
      <c r="E9" s="146" t="s">
        <v>27</v>
      </c>
      <c r="F9" s="147"/>
      <c r="H9" s="333"/>
      <c r="I9" s="334"/>
    </row>
    <row r="10" spans="1:9" x14ac:dyDescent="0.2">
      <c r="A10" s="336"/>
      <c r="B10" s="337"/>
      <c r="C10" s="148" t="s">
        <v>28</v>
      </c>
      <c r="D10" s="149" t="s">
        <v>14</v>
      </c>
      <c r="E10" s="148" t="s">
        <v>28</v>
      </c>
      <c r="F10" s="149" t="s">
        <v>14</v>
      </c>
      <c r="H10" s="25"/>
      <c r="I10" s="267"/>
    </row>
    <row r="11" spans="1:9" hidden="1" x14ac:dyDescent="0.2">
      <c r="A11" s="150">
        <v>2014</v>
      </c>
      <c r="B11" s="267">
        <v>42988</v>
      </c>
      <c r="C11" s="278">
        <v>15580107289</v>
      </c>
      <c r="D11" s="279">
        <v>259000</v>
      </c>
      <c r="E11" s="278">
        <v>321120833</v>
      </c>
      <c r="F11" s="279">
        <v>5125</v>
      </c>
      <c r="G11" s="185" t="s">
        <v>139</v>
      </c>
      <c r="H11" s="25"/>
      <c r="I11" s="267"/>
    </row>
    <row r="12" spans="1:9" x14ac:dyDescent="0.2">
      <c r="A12" s="150">
        <v>2015</v>
      </c>
      <c r="B12" s="267">
        <v>61059</v>
      </c>
      <c r="C12" s="278">
        <v>21373046178</v>
      </c>
      <c r="D12" s="279">
        <v>250000</v>
      </c>
      <c r="E12" s="278">
        <v>438972051</v>
      </c>
      <c r="F12" s="279">
        <v>4988</v>
      </c>
      <c r="H12" s="25"/>
      <c r="I12" s="267"/>
    </row>
    <row r="13" spans="1:9" x14ac:dyDescent="0.2">
      <c r="A13" s="150">
        <v>2016</v>
      </c>
      <c r="B13" s="267">
        <v>64010</v>
      </c>
      <c r="C13" s="268">
        <v>24458191753</v>
      </c>
      <c r="D13" s="269">
        <v>267000</v>
      </c>
      <c r="E13" s="268">
        <v>500664358</v>
      </c>
      <c r="F13" s="269">
        <v>5341</v>
      </c>
      <c r="H13" s="25"/>
      <c r="I13" s="267"/>
    </row>
    <row r="14" spans="1:9" x14ac:dyDescent="0.2">
      <c r="A14" s="150">
        <v>2017</v>
      </c>
      <c r="B14" s="267">
        <v>63662</v>
      </c>
      <c r="C14" s="268">
        <v>26462150394</v>
      </c>
      <c r="D14" s="269">
        <v>304000</v>
      </c>
      <c r="E14" s="268">
        <v>541442325</v>
      </c>
      <c r="F14" s="269">
        <v>6120</v>
      </c>
      <c r="H14" s="25"/>
      <c r="I14" s="267"/>
    </row>
    <row r="15" spans="1:9" x14ac:dyDescent="0.2">
      <c r="A15" s="150">
        <v>2018</v>
      </c>
      <c r="B15" s="267">
        <v>55198</v>
      </c>
      <c r="C15" s="268">
        <v>24708293816</v>
      </c>
      <c r="D15" s="269">
        <v>357500</v>
      </c>
      <c r="E15" s="268">
        <v>512099902</v>
      </c>
      <c r="F15" s="269">
        <v>7145</v>
      </c>
      <c r="H15" s="25"/>
      <c r="I15" s="267"/>
    </row>
    <row r="16" spans="1:9" x14ac:dyDescent="0.2">
      <c r="A16" s="150">
        <v>2019</v>
      </c>
      <c r="B16" s="267">
        <v>55513</v>
      </c>
      <c r="C16" s="268">
        <v>25106875197</v>
      </c>
      <c r="D16" s="269">
        <v>370000</v>
      </c>
      <c r="E16" s="268">
        <v>522104291</v>
      </c>
      <c r="F16" s="269">
        <v>7350</v>
      </c>
      <c r="H16" s="25"/>
      <c r="I16" s="267"/>
    </row>
    <row r="17" spans="1:9" x14ac:dyDescent="0.2">
      <c r="A17" s="150">
        <v>2020</v>
      </c>
      <c r="B17" s="267">
        <v>61623</v>
      </c>
      <c r="C17" s="268">
        <v>23917651954</v>
      </c>
      <c r="D17" s="269">
        <v>305500</v>
      </c>
      <c r="E17" s="268">
        <v>501112717</v>
      </c>
      <c r="F17" s="269">
        <v>6120</v>
      </c>
      <c r="H17" s="25"/>
      <c r="I17" s="267"/>
    </row>
    <row r="18" spans="1:9" x14ac:dyDescent="0.2">
      <c r="A18" s="150">
        <v>2021</v>
      </c>
      <c r="B18" s="267">
        <v>87779</v>
      </c>
      <c r="C18" s="268">
        <v>38905391846</v>
      </c>
      <c r="D18" s="269">
        <v>360000</v>
      </c>
      <c r="E18" s="268">
        <v>809879745</v>
      </c>
      <c r="F18" s="269">
        <v>7145</v>
      </c>
      <c r="H18" s="25"/>
      <c r="I18" s="267"/>
    </row>
    <row r="19" spans="1:9" x14ac:dyDescent="0.2">
      <c r="A19" s="150">
        <v>2022</v>
      </c>
      <c r="B19" s="267">
        <v>57009</v>
      </c>
      <c r="C19" s="271">
        <v>33352385480</v>
      </c>
      <c r="D19" s="269">
        <v>452000</v>
      </c>
      <c r="E19" s="271">
        <v>694361149</v>
      </c>
      <c r="F19" s="269">
        <v>9041</v>
      </c>
      <c r="H19" s="25"/>
      <c r="I19" s="267"/>
    </row>
    <row r="20" spans="1:9" x14ac:dyDescent="0.2">
      <c r="A20" s="43">
        <v>2023</v>
      </c>
      <c r="B20" s="272">
        <v>31360</v>
      </c>
      <c r="C20" s="273">
        <v>18513630992</v>
      </c>
      <c r="D20" s="274">
        <v>484000</v>
      </c>
      <c r="E20" s="273">
        <v>382562040</v>
      </c>
      <c r="F20" s="274">
        <v>9605</v>
      </c>
      <c r="H20" s="25"/>
      <c r="I20" s="267"/>
    </row>
    <row r="21" spans="1:9" x14ac:dyDescent="0.2">
      <c r="A21" s="26"/>
      <c r="B21" s="276"/>
      <c r="C21" s="273"/>
      <c r="D21" s="276"/>
      <c r="E21" s="273"/>
      <c r="F21" s="276"/>
      <c r="H21" s="25"/>
      <c r="I21" s="267"/>
    </row>
    <row r="22" spans="1:9" x14ac:dyDescent="0.2">
      <c r="A22" s="321" t="s">
        <v>4</v>
      </c>
      <c r="B22" s="322"/>
      <c r="C22" s="322"/>
      <c r="D22" s="322"/>
      <c r="E22" s="322"/>
      <c r="F22" s="323"/>
      <c r="H22" s="25"/>
      <c r="I22" s="267"/>
    </row>
    <row r="23" spans="1:9" x14ac:dyDescent="0.2">
      <c r="A23" s="21"/>
      <c r="B23" s="145"/>
      <c r="C23" s="331" t="s">
        <v>31</v>
      </c>
      <c r="D23" s="332"/>
      <c r="E23" s="331" t="s">
        <v>13</v>
      </c>
      <c r="F23" s="332"/>
      <c r="H23" s="25"/>
      <c r="I23" s="267"/>
    </row>
    <row r="24" spans="1:9" x14ac:dyDescent="0.2">
      <c r="A24" s="335" t="s">
        <v>12</v>
      </c>
      <c r="B24" s="334" t="s">
        <v>17</v>
      </c>
      <c r="C24" s="146" t="s">
        <v>27</v>
      </c>
      <c r="D24" s="46"/>
      <c r="E24" s="186" t="s">
        <v>27</v>
      </c>
      <c r="F24" s="187"/>
    </row>
    <row r="25" spans="1:9" x14ac:dyDescent="0.2">
      <c r="A25" s="336"/>
      <c r="B25" s="337"/>
      <c r="C25" s="148" t="s">
        <v>28</v>
      </c>
      <c r="D25" s="188" t="s">
        <v>14</v>
      </c>
      <c r="E25" s="189" t="s">
        <v>28</v>
      </c>
      <c r="F25" s="149" t="s">
        <v>14</v>
      </c>
    </row>
    <row r="26" spans="1:9" hidden="1" x14ac:dyDescent="0.2">
      <c r="A26" s="262">
        <v>2014</v>
      </c>
      <c r="B26" s="283">
        <v>13107</v>
      </c>
      <c r="C26" s="281">
        <v>47298067208</v>
      </c>
      <c r="D26" s="282">
        <v>725000</v>
      </c>
      <c r="E26" s="281">
        <v>1315214640</v>
      </c>
      <c r="F26" s="282">
        <v>20160</v>
      </c>
      <c r="G26" s="287"/>
      <c r="H26" s="287"/>
      <c r="I26" s="287"/>
    </row>
    <row r="27" spans="1:9" x14ac:dyDescent="0.2">
      <c r="A27" s="150">
        <v>2015</v>
      </c>
      <c r="B27" s="267">
        <v>15577</v>
      </c>
      <c r="C27" s="278">
        <v>54589988769</v>
      </c>
      <c r="D27" s="279">
        <v>800000</v>
      </c>
      <c r="E27" s="278">
        <v>1518329298</v>
      </c>
      <c r="F27" s="279">
        <v>22338</v>
      </c>
    </row>
    <row r="28" spans="1:9" x14ac:dyDescent="0.2">
      <c r="A28" s="150">
        <v>2016</v>
      </c>
      <c r="B28" s="267">
        <v>14016</v>
      </c>
      <c r="C28" s="268">
        <v>49902596176</v>
      </c>
      <c r="D28" s="269">
        <v>822887</v>
      </c>
      <c r="E28" s="268">
        <v>1388482179</v>
      </c>
      <c r="F28" s="269">
        <v>22959</v>
      </c>
    </row>
    <row r="29" spans="1:9" x14ac:dyDescent="0.2">
      <c r="A29" s="20">
        <v>2017</v>
      </c>
      <c r="B29" s="285">
        <v>13470</v>
      </c>
      <c r="C29" s="268">
        <v>41694007828</v>
      </c>
      <c r="D29" s="269">
        <v>750000</v>
      </c>
      <c r="E29" s="268">
        <v>1157277682</v>
      </c>
      <c r="F29" s="269">
        <v>21000</v>
      </c>
    </row>
    <row r="30" spans="1:9" x14ac:dyDescent="0.2">
      <c r="A30" s="20">
        <v>2018</v>
      </c>
      <c r="B30" s="285">
        <v>13062</v>
      </c>
      <c r="C30" s="268">
        <v>43174090057</v>
      </c>
      <c r="D30" s="269">
        <v>736415</v>
      </c>
      <c r="E30" s="268">
        <v>1196479343</v>
      </c>
      <c r="F30" s="269">
        <v>20580</v>
      </c>
    </row>
    <row r="31" spans="1:9" x14ac:dyDescent="0.2">
      <c r="A31" s="20">
        <v>2019</v>
      </c>
      <c r="B31" s="285">
        <v>11949</v>
      </c>
      <c r="C31" s="268">
        <v>42286289781</v>
      </c>
      <c r="D31" s="269">
        <v>750000</v>
      </c>
      <c r="E31" s="268">
        <v>1172036173</v>
      </c>
      <c r="F31" s="269">
        <v>21000</v>
      </c>
    </row>
    <row r="32" spans="1:9" x14ac:dyDescent="0.2">
      <c r="A32" s="20">
        <v>2020</v>
      </c>
      <c r="B32" s="285">
        <v>8895</v>
      </c>
      <c r="C32" s="268">
        <v>25797382389</v>
      </c>
      <c r="D32" s="269">
        <v>700000</v>
      </c>
      <c r="E32" s="268">
        <v>715435866</v>
      </c>
      <c r="F32" s="269">
        <v>19600</v>
      </c>
    </row>
    <row r="33" spans="1:9" x14ac:dyDescent="0.2">
      <c r="A33" s="20">
        <v>2021</v>
      </c>
      <c r="B33" s="285">
        <v>11288</v>
      </c>
      <c r="C33" s="268">
        <v>37994187055</v>
      </c>
      <c r="D33" s="269">
        <v>755345</v>
      </c>
      <c r="E33" s="268">
        <v>1053745969</v>
      </c>
      <c r="F33" s="269">
        <v>21000</v>
      </c>
    </row>
    <row r="34" spans="1:9" x14ac:dyDescent="0.2">
      <c r="A34" s="150">
        <v>2022</v>
      </c>
      <c r="B34" s="285">
        <v>11585</v>
      </c>
      <c r="C34" s="271">
        <v>38517780057</v>
      </c>
      <c r="D34" s="269">
        <v>800000</v>
      </c>
      <c r="E34" s="177">
        <v>1071228981</v>
      </c>
      <c r="F34" s="269">
        <v>22400</v>
      </c>
    </row>
    <row r="35" spans="1:9" x14ac:dyDescent="0.2">
      <c r="A35" s="43">
        <v>2023</v>
      </c>
      <c r="B35" s="284">
        <v>6851</v>
      </c>
      <c r="C35" s="273">
        <v>20832150411</v>
      </c>
      <c r="D35" s="274">
        <v>700000</v>
      </c>
      <c r="E35" s="273">
        <v>579633322</v>
      </c>
      <c r="F35" s="274">
        <v>19600</v>
      </c>
    </row>
    <row r="36" spans="1:9" x14ac:dyDescent="0.2">
      <c r="A36" s="57"/>
      <c r="B36" s="31"/>
      <c r="C36" s="31"/>
      <c r="D36" s="31"/>
      <c r="E36" s="31"/>
      <c r="F36" s="31"/>
    </row>
    <row r="37" spans="1:9" x14ac:dyDescent="0.2">
      <c r="A37" s="321" t="s">
        <v>10</v>
      </c>
      <c r="B37" s="322"/>
      <c r="C37" s="322"/>
      <c r="D37" s="322"/>
      <c r="E37" s="322"/>
      <c r="F37" s="323"/>
    </row>
    <row r="38" spans="1:9" x14ac:dyDescent="0.2">
      <c r="A38" s="21"/>
      <c r="B38" s="145"/>
      <c r="C38" s="331" t="s">
        <v>31</v>
      </c>
      <c r="D38" s="332"/>
      <c r="E38" s="331" t="s">
        <v>13</v>
      </c>
      <c r="F38" s="332"/>
    </row>
    <row r="39" spans="1:9" x14ac:dyDescent="0.2">
      <c r="A39" s="335" t="s">
        <v>12</v>
      </c>
      <c r="B39" s="338" t="s">
        <v>17</v>
      </c>
      <c r="C39" s="146" t="s">
        <v>27</v>
      </c>
      <c r="D39" s="147"/>
      <c r="E39" s="146" t="s">
        <v>27</v>
      </c>
      <c r="F39" s="147"/>
    </row>
    <row r="40" spans="1:9" s="190" customFormat="1" x14ac:dyDescent="0.2">
      <c r="A40" s="336"/>
      <c r="B40" s="339"/>
      <c r="C40" s="148" t="s">
        <v>28</v>
      </c>
      <c r="D40" s="149" t="s">
        <v>14</v>
      </c>
      <c r="E40" s="148" t="s">
        <v>28</v>
      </c>
      <c r="F40" s="149" t="s">
        <v>14</v>
      </c>
      <c r="G40" s="185"/>
      <c r="H40" s="185"/>
      <c r="I40" s="185"/>
    </row>
    <row r="41" spans="1:9" s="190" customFormat="1" hidden="1" x14ac:dyDescent="0.2">
      <c r="A41" s="262">
        <v>2014</v>
      </c>
      <c r="B41" s="280">
        <v>56107</v>
      </c>
      <c r="C41" s="281">
        <v>62902505697</v>
      </c>
      <c r="D41" s="282">
        <v>319345</v>
      </c>
      <c r="E41" s="281">
        <v>1636789482</v>
      </c>
      <c r="F41" s="282">
        <v>6428</v>
      </c>
      <c r="G41" s="287"/>
      <c r="H41" s="287"/>
      <c r="I41" s="287"/>
    </row>
    <row r="42" spans="1:9" s="190" customFormat="1" x14ac:dyDescent="0.2">
      <c r="A42" s="150">
        <v>2015</v>
      </c>
      <c r="B42" s="285">
        <v>76636</v>
      </c>
      <c r="C42" s="278">
        <v>75963034946</v>
      </c>
      <c r="D42" s="279">
        <v>300000</v>
      </c>
      <c r="E42" s="278">
        <v>1957301349</v>
      </c>
      <c r="F42" s="279">
        <v>6120</v>
      </c>
      <c r="G42" s="185"/>
      <c r="H42" s="185"/>
      <c r="I42" s="185"/>
    </row>
    <row r="43" spans="1:9" s="190" customFormat="1" x14ac:dyDescent="0.2">
      <c r="A43" s="150">
        <v>2016</v>
      </c>
      <c r="B43" s="285">
        <v>78026</v>
      </c>
      <c r="C43" s="271">
        <v>74360787929</v>
      </c>
      <c r="D43" s="269">
        <v>316000</v>
      </c>
      <c r="E43" s="271">
        <v>1889146537</v>
      </c>
      <c r="F43" s="269">
        <v>6366</v>
      </c>
      <c r="G43" s="185"/>
      <c r="H43" s="185"/>
      <c r="I43" s="185"/>
    </row>
    <row r="44" spans="1:9" s="190" customFormat="1" x14ac:dyDescent="0.2">
      <c r="A44" s="150">
        <v>2017</v>
      </c>
      <c r="B44" s="285">
        <v>77132</v>
      </c>
      <c r="C44" s="271">
        <v>68156158222</v>
      </c>
      <c r="D44" s="269">
        <v>350000</v>
      </c>
      <c r="E44" s="271">
        <v>1698720007</v>
      </c>
      <c r="F44" s="269">
        <v>7019</v>
      </c>
      <c r="G44" s="185"/>
      <c r="H44" s="185"/>
      <c r="I44" s="185"/>
    </row>
    <row r="45" spans="1:9" s="190" customFormat="1" x14ac:dyDescent="0.2">
      <c r="A45" s="150">
        <v>2018</v>
      </c>
      <c r="B45" s="285">
        <v>68260</v>
      </c>
      <c r="C45" s="271">
        <v>67882383873</v>
      </c>
      <c r="D45" s="269">
        <v>395500</v>
      </c>
      <c r="E45" s="271">
        <v>1708579244</v>
      </c>
      <c r="F45" s="269">
        <v>7965</v>
      </c>
      <c r="G45" s="185"/>
      <c r="H45" s="185"/>
      <c r="I45" s="185"/>
    </row>
    <row r="46" spans="1:9" s="190" customFormat="1" x14ac:dyDescent="0.2">
      <c r="A46" s="150">
        <v>2019</v>
      </c>
      <c r="B46" s="285">
        <v>67462</v>
      </c>
      <c r="C46" s="271">
        <v>67393164978</v>
      </c>
      <c r="D46" s="269">
        <v>400000</v>
      </c>
      <c r="E46" s="271">
        <v>1694140465</v>
      </c>
      <c r="F46" s="269">
        <v>8170</v>
      </c>
      <c r="G46" s="185"/>
      <c r="H46" s="185"/>
      <c r="I46" s="185"/>
    </row>
    <row r="47" spans="1:9" s="190" customFormat="1" x14ac:dyDescent="0.2">
      <c r="A47" s="150">
        <v>2020</v>
      </c>
      <c r="B47" s="285">
        <v>70518</v>
      </c>
      <c r="C47" s="271">
        <v>49715034343</v>
      </c>
      <c r="D47" s="269">
        <v>340386</v>
      </c>
      <c r="E47" s="271">
        <v>1216548583</v>
      </c>
      <c r="F47" s="269">
        <v>6858</v>
      </c>
      <c r="G47" s="185"/>
      <c r="H47" s="185"/>
      <c r="I47" s="185"/>
    </row>
    <row r="48" spans="1:9" s="190" customFormat="1" ht="14.25" customHeight="1" x14ac:dyDescent="0.2">
      <c r="A48" s="150">
        <v>2021</v>
      </c>
      <c r="B48" s="285">
        <v>99067</v>
      </c>
      <c r="C48" s="271">
        <v>76899578902</v>
      </c>
      <c r="D48" s="269">
        <v>388000</v>
      </c>
      <c r="E48" s="271">
        <v>1863625715</v>
      </c>
      <c r="F48" s="269">
        <v>7694</v>
      </c>
      <c r="G48" s="185"/>
      <c r="H48" s="185"/>
      <c r="I48" s="185"/>
    </row>
    <row r="49" spans="1:9" x14ac:dyDescent="0.2">
      <c r="A49" s="150">
        <v>2022</v>
      </c>
      <c r="B49" s="286">
        <v>68594</v>
      </c>
      <c r="C49" s="271">
        <v>71870165537</v>
      </c>
      <c r="D49" s="269">
        <v>485000</v>
      </c>
      <c r="E49" s="271">
        <v>1765590130</v>
      </c>
      <c r="F49" s="269">
        <v>9708</v>
      </c>
    </row>
    <row r="50" spans="1:9" x14ac:dyDescent="0.2">
      <c r="A50" s="43">
        <v>2023</v>
      </c>
      <c r="B50" s="284">
        <v>38211</v>
      </c>
      <c r="C50" s="273">
        <v>39345781403</v>
      </c>
      <c r="D50" s="274">
        <v>499000</v>
      </c>
      <c r="E50" s="273">
        <v>962195363</v>
      </c>
      <c r="F50" s="274">
        <v>10015</v>
      </c>
    </row>
    <row r="51" spans="1:9" x14ac:dyDescent="0.2">
      <c r="C51" s="191"/>
    </row>
    <row r="52" spans="1:9" x14ac:dyDescent="0.2">
      <c r="A52" s="59"/>
      <c r="C52" s="191"/>
      <c r="E52" s="191"/>
    </row>
    <row r="53" spans="1:9" x14ac:dyDescent="0.2">
      <c r="C53" s="191"/>
      <c r="E53" s="191"/>
    </row>
    <row r="64" spans="1:9" s="190" customFormat="1" hidden="1" x14ac:dyDescent="0.2">
      <c r="B64" s="185"/>
      <c r="C64" s="185"/>
      <c r="D64" s="185"/>
      <c r="E64" s="185"/>
      <c r="F64" s="185"/>
      <c r="G64" s="185"/>
      <c r="H64" s="185"/>
      <c r="I64" s="185"/>
    </row>
    <row r="65" spans="2:9" s="190" customFormat="1" hidden="1" x14ac:dyDescent="0.2">
      <c r="B65" s="185"/>
      <c r="C65" s="185"/>
      <c r="D65" s="185"/>
      <c r="E65" s="185"/>
      <c r="F65" s="185"/>
      <c r="G65" s="185"/>
      <c r="H65" s="185"/>
      <c r="I65" s="185"/>
    </row>
    <row r="66" spans="2:9" s="190" customFormat="1" hidden="1" x14ac:dyDescent="0.2">
      <c r="B66" s="185"/>
      <c r="C66" s="185"/>
      <c r="D66" s="185"/>
      <c r="E66" s="185"/>
      <c r="F66" s="185"/>
      <c r="G66" s="185"/>
      <c r="H66" s="185"/>
      <c r="I66" s="185"/>
    </row>
    <row r="67" spans="2:9" s="190" customFormat="1" hidden="1" x14ac:dyDescent="0.2">
      <c r="B67" s="185"/>
      <c r="C67" s="185"/>
      <c r="D67" s="185"/>
      <c r="E67" s="185"/>
      <c r="F67" s="185"/>
      <c r="G67" s="185"/>
      <c r="H67" s="185"/>
      <c r="I67" s="185"/>
    </row>
    <row r="68" spans="2:9" s="190" customFormat="1" hidden="1" x14ac:dyDescent="0.2">
      <c r="B68" s="185"/>
      <c r="C68" s="185"/>
      <c r="D68" s="185"/>
      <c r="E68" s="185"/>
      <c r="F68" s="185"/>
      <c r="G68" s="185"/>
      <c r="H68" s="185"/>
      <c r="I68" s="185"/>
    </row>
    <row r="69" spans="2:9" s="190" customFormat="1" hidden="1" x14ac:dyDescent="0.2">
      <c r="B69" s="185"/>
      <c r="C69" s="185"/>
      <c r="D69" s="185"/>
      <c r="E69" s="185"/>
      <c r="F69" s="185"/>
      <c r="G69" s="185"/>
      <c r="H69" s="185"/>
      <c r="I69" s="185"/>
    </row>
    <row r="70" spans="2:9" s="190" customFormat="1" hidden="1" x14ac:dyDescent="0.2">
      <c r="B70" s="185"/>
      <c r="C70" s="185"/>
      <c r="D70" s="185"/>
      <c r="E70" s="185"/>
      <c r="F70" s="185"/>
      <c r="G70" s="185"/>
      <c r="H70" s="185"/>
      <c r="I70" s="185"/>
    </row>
    <row r="71" spans="2:9" s="190" customFormat="1" ht="14.25" hidden="1" customHeight="1" x14ac:dyDescent="0.2">
      <c r="B71" s="185"/>
      <c r="C71" s="185"/>
      <c r="D71" s="185"/>
      <c r="E71" s="185"/>
      <c r="F71" s="185"/>
      <c r="G71" s="185"/>
      <c r="H71" s="185"/>
      <c r="I71" s="185"/>
    </row>
    <row r="72" spans="2:9" s="190" customFormat="1" hidden="1" x14ac:dyDescent="0.2">
      <c r="B72" s="185"/>
      <c r="C72" s="185"/>
      <c r="D72" s="185"/>
      <c r="E72" s="185"/>
      <c r="F72" s="185"/>
      <c r="G72" s="185"/>
      <c r="H72" s="185"/>
      <c r="I72" s="185"/>
    </row>
  </sheetData>
  <mergeCells count="21">
    <mergeCell ref="A39:A40"/>
    <mergeCell ref="B39:B40"/>
    <mergeCell ref="A37:F37"/>
    <mergeCell ref="C38:D38"/>
    <mergeCell ref="E38:F38"/>
    <mergeCell ref="C23:D23"/>
    <mergeCell ref="E23:F23"/>
    <mergeCell ref="A24:A25"/>
    <mergeCell ref="B24:B25"/>
    <mergeCell ref="A22:F22"/>
    <mergeCell ref="C8:D8"/>
    <mergeCell ref="E8:F8"/>
    <mergeCell ref="H8:H9"/>
    <mergeCell ref="I8:I9"/>
    <mergeCell ref="A9:A10"/>
    <mergeCell ref="B9:B10"/>
    <mergeCell ref="A1:F1"/>
    <mergeCell ref="A3:F3"/>
    <mergeCell ref="A4:F4"/>
    <mergeCell ref="A5:F5"/>
    <mergeCell ref="A7:F7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640145-3429-4B6C-80A0-EE4F3E97E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A9E072-914B-48DD-8E55-E802A82E7E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BDE74C-0396-4084-B8AF-C8A4203196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1. Revenue Source</vt:lpstr>
      <vt:lpstr>2. Property Type</vt:lpstr>
      <vt:lpstr>3. Mortgage Amount</vt:lpstr>
      <vt:lpstr>4. Boro</vt:lpstr>
      <vt:lpstr>5. Mortgage Amt-Entities</vt:lpstr>
      <vt:lpstr>6. Boro-Entities</vt:lpstr>
      <vt:lpstr>7. Prop Type-Commercial</vt:lpstr>
      <vt:lpstr>8. Top Mortgages</vt:lpstr>
      <vt:lpstr>9 Historical - All Props</vt:lpstr>
      <vt:lpstr>10 Historical - Residential</vt:lpstr>
      <vt:lpstr>'3. Mortgage Amount'!Print_Area</vt:lpstr>
      <vt:lpstr>'3. Mortgage Amount'!Print_Titles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MabutasM</dc:creator>
  <cp:lastModifiedBy>Karl Studebaker</cp:lastModifiedBy>
  <cp:revision>1</cp:revision>
  <cp:lastPrinted>2024-07-03T18:22:50Z</cp:lastPrinted>
  <dcterms:created xsi:type="dcterms:W3CDTF">2016-09-15T17:09:00Z</dcterms:created>
  <dcterms:modified xsi:type="dcterms:W3CDTF">2024-08-05T12:33:58Z</dcterms:modified>
</cp:coreProperties>
</file>