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2Q 2022\MCR\DAT\"/>
    </mc:Choice>
  </mc:AlternateContent>
  <bookViews>
    <workbookView xWindow="480" yWindow="75" windowWidth="27795" windowHeight="12345"/>
  </bookViews>
  <sheets>
    <sheet name="Total" sheetId="2" r:id="rId1"/>
    <sheet name="Boro" sheetId="3" r:id="rId2"/>
    <sheet name="PCT" sheetId="4" r:id="rId3"/>
    <sheet name="Race" sheetId="5" r:id="rId4"/>
    <sheet name="Sex" sheetId="6" r:id="rId5"/>
    <sheet name="Age" sheetId="7" r:id="rId6"/>
  </sheets>
  <definedNames>
    <definedName name="crime">#REF!</definedName>
    <definedName name="crime2">Boro!#REF!</definedName>
  </definedNames>
  <calcPr calcId="162913"/>
</workbook>
</file>

<file path=xl/calcChain.xml><?xml version="1.0" encoding="utf-8"?>
<calcChain xmlns="http://schemas.openxmlformats.org/spreadsheetml/2006/main">
  <c r="E14" i="2" l="1"/>
  <c r="F14" i="2"/>
  <c r="G14" i="2"/>
  <c r="D9" i="3" l="1"/>
  <c r="D8" i="3"/>
  <c r="D7" i="3"/>
  <c r="D6" i="3"/>
  <c r="D5" i="3"/>
  <c r="D4" i="3"/>
  <c r="E15" i="2"/>
  <c r="E5" i="2"/>
  <c r="E6" i="2"/>
  <c r="E7" i="2"/>
  <c r="E8" i="2"/>
  <c r="E9" i="2"/>
  <c r="E10" i="2"/>
  <c r="E11" i="2"/>
  <c r="E12" i="2"/>
  <c r="E13" i="2"/>
  <c r="E4" i="2"/>
  <c r="F12" i="2"/>
  <c r="G12" i="2"/>
  <c r="F11" i="2" l="1"/>
  <c r="G11" i="2"/>
  <c r="F13" i="2" l="1"/>
  <c r="G13" i="2"/>
  <c r="F10" i="2" l="1"/>
  <c r="G10" i="2"/>
  <c r="F9" i="2" l="1"/>
  <c r="G9" i="2"/>
  <c r="G4" i="2" l="1"/>
  <c r="D10" i="5" l="1"/>
  <c r="E10" i="5"/>
  <c r="F10" i="5"/>
  <c r="A1" i="7" l="1"/>
  <c r="A1" i="6"/>
  <c r="A1" i="5"/>
  <c r="A1" i="4"/>
  <c r="A1" i="3"/>
  <c r="G15" i="2" l="1"/>
  <c r="F15" i="2"/>
  <c r="F5" i="7" l="1"/>
  <c r="F6" i="7"/>
  <c r="F7" i="7"/>
  <c r="F8" i="7"/>
  <c r="F9" i="7"/>
  <c r="F4" i="7"/>
  <c r="E5" i="7"/>
  <c r="E6" i="7"/>
  <c r="E7" i="7"/>
  <c r="E8" i="7"/>
  <c r="E9" i="7"/>
  <c r="E4" i="7"/>
  <c r="D5" i="7"/>
  <c r="D6" i="7"/>
  <c r="D7" i="7"/>
  <c r="D8" i="7"/>
  <c r="D9" i="7"/>
  <c r="D4" i="7"/>
  <c r="D5" i="6"/>
  <c r="D6" i="6"/>
  <c r="D4" i="6"/>
  <c r="D5" i="5"/>
  <c r="D6" i="5"/>
  <c r="D8" i="5"/>
  <c r="D9" i="5"/>
  <c r="D11" i="5"/>
  <c r="D4" i="5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4" i="4"/>
  <c r="G6" i="2"/>
  <c r="G7" i="2"/>
  <c r="G8" i="2"/>
  <c r="G5" i="2"/>
  <c r="F5" i="6"/>
  <c r="F6" i="6"/>
  <c r="F4" i="6"/>
  <c r="F5" i="5"/>
  <c r="F6" i="5"/>
  <c r="F7" i="5"/>
  <c r="F8" i="5"/>
  <c r="F9" i="5"/>
  <c r="F11" i="5"/>
  <c r="F4" i="5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4" i="4"/>
  <c r="F5" i="3"/>
  <c r="F6" i="3"/>
  <c r="F7" i="3"/>
  <c r="F8" i="3"/>
  <c r="F9" i="3"/>
  <c r="F4" i="3"/>
  <c r="F10" i="7" l="1"/>
  <c r="E10" i="7"/>
  <c r="D10" i="7"/>
  <c r="E5" i="6"/>
  <c r="E6" i="6"/>
  <c r="E4" i="6"/>
  <c r="E5" i="5"/>
  <c r="E6" i="5"/>
  <c r="E8" i="5"/>
  <c r="E9" i="5"/>
  <c r="E11" i="5"/>
  <c r="E4" i="5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4" i="4"/>
  <c r="E5" i="3"/>
  <c r="E6" i="3"/>
  <c r="E7" i="3"/>
  <c r="E8" i="3"/>
  <c r="E9" i="3"/>
  <c r="E4" i="3"/>
  <c r="F5" i="2"/>
  <c r="F6" i="2"/>
  <c r="F7" i="2"/>
  <c r="F8" i="2"/>
  <c r="F4" i="2"/>
</calcChain>
</file>

<file path=xl/sharedStrings.xml><?xml version="1.0" encoding="utf-8"?>
<sst xmlns="http://schemas.openxmlformats.org/spreadsheetml/2006/main" count="88" uniqueCount="62">
  <si>
    <t>Non DAT Arrests</t>
  </si>
  <si>
    <t>DAT Totals</t>
  </si>
  <si>
    <t>Non DAT Totals</t>
  </si>
  <si>
    <t>BRONX</t>
  </si>
  <si>
    <t>BROOKLYN</t>
  </si>
  <si>
    <t>MANHATTAN</t>
  </si>
  <si>
    <t>QUEENS</t>
  </si>
  <si>
    <t>STATEN ISLAND</t>
  </si>
  <si>
    <t>Total</t>
  </si>
  <si>
    <t>Non Dat Arrests</t>
  </si>
  <si>
    <t>DAT Arrests</t>
  </si>
  <si>
    <t>BLACK</t>
  </si>
  <si>
    <t>UNKNOWN</t>
  </si>
  <si>
    <t>WHITE</t>
  </si>
  <si>
    <t>FEMALE</t>
  </si>
  <si>
    <t>MALE</t>
  </si>
  <si>
    <t>PCT</t>
  </si>
  <si>
    <t>Boro</t>
  </si>
  <si>
    <t>Race</t>
  </si>
  <si>
    <t>Sex</t>
  </si>
  <si>
    <t>Age</t>
  </si>
  <si>
    <t>Difference</t>
  </si>
  <si>
    <t>Non DAT Rate</t>
  </si>
  <si>
    <t>Total Arrests</t>
  </si>
  <si>
    <t>0 - 9</t>
  </si>
  <si>
    <t>10 - 17</t>
  </si>
  <si>
    <t>18 - 24</t>
  </si>
  <si>
    <t>25 - 40</t>
  </si>
  <si>
    <t>41 - 59</t>
  </si>
  <si>
    <t>60+</t>
  </si>
  <si>
    <t>* Misdemeanor and Violations Only</t>
  </si>
  <si>
    <t>* 500 or more total arrests only</t>
  </si>
  <si>
    <t>AMERICAN INDIAN/ALASKAN NATIVE</t>
  </si>
  <si>
    <t>ASIAN / PACIFIC ISLANDER</t>
  </si>
  <si>
    <t>BLACK HISPANIC</t>
  </si>
  <si>
    <t>WHITE HISPANIC</t>
  </si>
  <si>
    <t>Law Code</t>
  </si>
  <si>
    <t>Law Code Description</t>
  </si>
  <si>
    <t>PL 1552500</t>
  </si>
  <si>
    <t>PL 1200001</t>
  </si>
  <si>
    <t>PL 2200300</t>
  </si>
  <si>
    <t>PL 1450001</t>
  </si>
  <si>
    <t>CRIM MIS:INTENT DAMAGE PROPRTY</t>
  </si>
  <si>
    <t>PL 1201401</t>
  </si>
  <si>
    <t>VTL0511001</t>
  </si>
  <si>
    <t>PL 1702000</t>
  </si>
  <si>
    <t>POSSESS  FORGED INSTRUMENT-3RD</t>
  </si>
  <si>
    <t>PL 1211100</t>
  </si>
  <si>
    <t>Grand Total</t>
  </si>
  <si>
    <t>PL 2601001</t>
  </si>
  <si>
    <t>ACT IN MANNER INJUR CHILD &lt; 17</t>
  </si>
  <si>
    <t>PETIT LARCENY</t>
  </si>
  <si>
    <t>CRIM POSS CONTRL SUBST-7TH</t>
  </si>
  <si>
    <t>MENACING-2ND:WEAPON</t>
  </si>
  <si>
    <t>PL 2403002</t>
  </si>
  <si>
    <t>CRIM OBSTRUCTION BREATHING</t>
  </si>
  <si>
    <t>Non DAT and DAT Arrest Analysis 2Q 2022</t>
  </si>
  <si>
    <t>ASLT 3-W/INT CAUSE PHYS INJURY</t>
  </si>
  <si>
    <t>AGGRAVATED UNLIC OPER MV-3RD</t>
  </si>
  <si>
    <t>AGG HARASS 2 -THREAT BY PHONE</t>
  </si>
  <si>
    <t>PL 1651503</t>
  </si>
  <si>
    <t>INTENT/FRAUD OBT TRANS W/O 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</si>
</sst>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165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zoomScaleNormal="100" workbookViewId="0">
      <selection sqref="A1:G2"/>
    </sheetView>
  </sheetViews>
  <sheetFormatPr defaultRowHeight="15" x14ac:dyDescent="0.25"/>
  <cols>
    <col min="1" max="1" width="33.28515625" bestFit="1" customWidth="1"/>
    <col min="2" max="2" width="34.5703125" bestFit="1" customWidth="1"/>
    <col min="3" max="3" width="14.5703125" bestFit="1" customWidth="1"/>
    <col min="4" max="4" width="10.28515625" bestFit="1" customWidth="1"/>
    <col min="5" max="5" width="12.140625" bestFit="1" customWidth="1"/>
    <col min="6" max="6" width="10.42578125" bestFit="1" customWidth="1"/>
    <col min="7" max="7" width="13.28515625" bestFit="1" customWidth="1"/>
  </cols>
  <sheetData>
    <row r="1" spans="1:14" x14ac:dyDescent="0.25">
      <c r="A1" s="15" t="s">
        <v>56</v>
      </c>
      <c r="B1" s="15"/>
      <c r="C1" s="15"/>
      <c r="D1" s="15"/>
      <c r="E1" s="15"/>
      <c r="F1" s="15"/>
      <c r="G1" s="15"/>
      <c r="H1" s="1"/>
    </row>
    <row r="2" spans="1:14" x14ac:dyDescent="0.25">
      <c r="A2" s="15"/>
      <c r="B2" s="15"/>
      <c r="C2" s="15"/>
      <c r="D2" s="15"/>
      <c r="E2" s="15"/>
      <c r="F2" s="15"/>
      <c r="G2" s="15"/>
      <c r="H2" s="1"/>
    </row>
    <row r="3" spans="1:14" x14ac:dyDescent="0.25">
      <c r="A3" s="3" t="s">
        <v>36</v>
      </c>
      <c r="B3" s="3" t="s">
        <v>37</v>
      </c>
      <c r="C3" s="7" t="s">
        <v>2</v>
      </c>
      <c r="D3" s="7" t="s">
        <v>1</v>
      </c>
      <c r="E3" s="7" t="s">
        <v>23</v>
      </c>
      <c r="F3" s="7" t="s">
        <v>21</v>
      </c>
      <c r="G3" s="7" t="s">
        <v>22</v>
      </c>
    </row>
    <row r="4" spans="1:14" x14ac:dyDescent="0.25">
      <c r="A4" s="4" t="s">
        <v>39</v>
      </c>
      <c r="B4" s="4" t="s">
        <v>57</v>
      </c>
      <c r="C4" s="8">
        <v>4726</v>
      </c>
      <c r="D4" s="8">
        <v>1041</v>
      </c>
      <c r="E4" s="8">
        <f>SUM(C4:D4)</f>
        <v>5767</v>
      </c>
      <c r="F4" s="8">
        <f>D4-C4</f>
        <v>-3685</v>
      </c>
      <c r="G4" s="9">
        <f>IF(D4=0,"**.*",(C4/D4))</f>
        <v>4.5398655139289144</v>
      </c>
    </row>
    <row r="5" spans="1:14" x14ac:dyDescent="0.25">
      <c r="A5" s="4" t="s">
        <v>38</v>
      </c>
      <c r="B5" s="4" t="s">
        <v>51</v>
      </c>
      <c r="C5" s="8">
        <v>3792</v>
      </c>
      <c r="D5" s="8">
        <v>1376</v>
      </c>
      <c r="E5" s="8">
        <f t="shared" ref="E5:E15" si="0">SUM(C5:D5)</f>
        <v>5168</v>
      </c>
      <c r="F5" s="8">
        <f t="shared" ref="F5:F15" si="1">D5-C5</f>
        <v>-2416</v>
      </c>
      <c r="G5" s="9">
        <f>IF(D5=0,"**.*",(C5/D5))</f>
        <v>2.7558139534883721</v>
      </c>
    </row>
    <row r="6" spans="1:14" x14ac:dyDescent="0.25">
      <c r="A6" s="4" t="s">
        <v>43</v>
      </c>
      <c r="B6" s="4" t="s">
        <v>53</v>
      </c>
      <c r="C6" s="8">
        <v>1161</v>
      </c>
      <c r="D6" s="8">
        <v>4</v>
      </c>
      <c r="E6" s="8">
        <f t="shared" si="0"/>
        <v>1165</v>
      </c>
      <c r="F6" s="8">
        <f t="shared" si="1"/>
        <v>-1157</v>
      </c>
      <c r="G6" s="9">
        <f t="shared" ref="G6:G15" si="2">IF(D6=0,"**.*",(C6/D6))</f>
        <v>290.25</v>
      </c>
    </row>
    <row r="7" spans="1:14" x14ac:dyDescent="0.25">
      <c r="A7" s="4" t="s">
        <v>40</v>
      </c>
      <c r="B7" s="4" t="s">
        <v>52</v>
      </c>
      <c r="C7" s="8">
        <v>647</v>
      </c>
      <c r="D7" s="8">
        <v>454</v>
      </c>
      <c r="E7" s="8">
        <f t="shared" si="0"/>
        <v>1101</v>
      </c>
      <c r="F7" s="8">
        <f t="shared" si="1"/>
        <v>-193</v>
      </c>
      <c r="G7" s="9">
        <f t="shared" si="2"/>
        <v>1.4251101321585904</v>
      </c>
    </row>
    <row r="8" spans="1:14" x14ac:dyDescent="0.25">
      <c r="A8" s="4" t="s">
        <v>45</v>
      </c>
      <c r="B8" s="4" t="s">
        <v>46</v>
      </c>
      <c r="C8" s="8">
        <v>94</v>
      </c>
      <c r="D8" s="8">
        <v>883</v>
      </c>
      <c r="E8" s="8">
        <f t="shared" si="0"/>
        <v>977</v>
      </c>
      <c r="F8" s="8">
        <f t="shared" si="1"/>
        <v>789</v>
      </c>
      <c r="G8" s="9">
        <f t="shared" si="2"/>
        <v>0.10645526613816535</v>
      </c>
    </row>
    <row r="9" spans="1:14" x14ac:dyDescent="0.25">
      <c r="A9" s="4" t="s">
        <v>41</v>
      </c>
      <c r="B9" s="4" t="s">
        <v>42</v>
      </c>
      <c r="C9" s="8">
        <v>724</v>
      </c>
      <c r="D9" s="8">
        <v>212</v>
      </c>
      <c r="E9" s="8">
        <f t="shared" si="0"/>
        <v>936</v>
      </c>
      <c r="F9" s="8">
        <f t="shared" ref="F9" si="3">D9-C9</f>
        <v>-512</v>
      </c>
      <c r="G9" s="9">
        <f t="shared" ref="G9" si="4">IF(D9=0,"**.*",(C9/D9))</f>
        <v>3.4150943396226414</v>
      </c>
      <c r="N9" s="14"/>
    </row>
    <row r="10" spans="1:14" x14ac:dyDescent="0.25">
      <c r="A10" s="4" t="s">
        <v>44</v>
      </c>
      <c r="B10" s="4" t="s">
        <v>58</v>
      </c>
      <c r="C10" s="8">
        <v>204</v>
      </c>
      <c r="D10" s="8">
        <v>676</v>
      </c>
      <c r="E10" s="8">
        <f t="shared" si="0"/>
        <v>880</v>
      </c>
      <c r="F10" s="8">
        <f t="shared" ref="F10" si="5">D10-C10</f>
        <v>472</v>
      </c>
      <c r="G10" s="9">
        <f t="shared" ref="G10" si="6">IF(D10=0,"**.*",(C10/D10))</f>
        <v>0.30177514792899407</v>
      </c>
      <c r="N10" s="14"/>
    </row>
    <row r="11" spans="1:14" x14ac:dyDescent="0.25">
      <c r="A11" s="4" t="s">
        <v>54</v>
      </c>
      <c r="B11" s="4" t="s">
        <v>59</v>
      </c>
      <c r="C11" s="8">
        <v>639</v>
      </c>
      <c r="D11" s="8">
        <v>36</v>
      </c>
      <c r="E11" s="8">
        <f t="shared" si="0"/>
        <v>675</v>
      </c>
      <c r="F11" s="8">
        <f t="shared" ref="F11" si="7">D11-C11</f>
        <v>-603</v>
      </c>
      <c r="G11" s="9">
        <f t="shared" ref="G11" si="8">IF(D11=0,"**.*",(C11/D11))</f>
        <v>17.75</v>
      </c>
      <c r="N11" s="14"/>
    </row>
    <row r="12" spans="1:14" x14ac:dyDescent="0.25">
      <c r="A12" s="4" t="s">
        <v>47</v>
      </c>
      <c r="B12" s="4" t="s">
        <v>55</v>
      </c>
      <c r="C12" s="8">
        <v>614</v>
      </c>
      <c r="D12" s="8">
        <v>16</v>
      </c>
      <c r="E12" s="8">
        <f t="shared" si="0"/>
        <v>630</v>
      </c>
      <c r="F12" s="8">
        <f t="shared" ref="F12" si="9">D12-C12</f>
        <v>-598</v>
      </c>
      <c r="G12" s="9">
        <f t="shared" ref="G12" si="10">IF(D12=0,"**.*",(C12/D12))</f>
        <v>38.375</v>
      </c>
      <c r="N12" s="14"/>
    </row>
    <row r="13" spans="1:14" x14ac:dyDescent="0.25">
      <c r="A13" s="4" t="s">
        <v>60</v>
      </c>
      <c r="B13" s="4" t="s">
        <v>61</v>
      </c>
      <c r="C13" s="8">
        <v>434</v>
      </c>
      <c r="D13" s="8">
        <v>181</v>
      </c>
      <c r="E13" s="8">
        <f t="shared" si="0"/>
        <v>615</v>
      </c>
      <c r="F13" s="8">
        <f t="shared" ref="F13" si="11">D13-C13</f>
        <v>-253</v>
      </c>
      <c r="G13" s="9">
        <f t="shared" ref="G13" si="12">IF(D13=0,"**.*",(C13/D13))</f>
        <v>2.3977900552486187</v>
      </c>
    </row>
    <row r="14" spans="1:14" x14ac:dyDescent="0.25">
      <c r="A14" s="4" t="s">
        <v>49</v>
      </c>
      <c r="B14" s="4" t="s">
        <v>50</v>
      </c>
      <c r="C14" s="8">
        <v>591</v>
      </c>
      <c r="D14" s="8">
        <v>18</v>
      </c>
      <c r="E14" s="8">
        <f t="shared" ref="E14" si="13">SUM(C14:D14)</f>
        <v>609</v>
      </c>
      <c r="F14" s="8">
        <f t="shared" ref="F14" si="14">D14-C14</f>
        <v>-573</v>
      </c>
      <c r="G14" s="9">
        <f t="shared" ref="G14" si="15">IF(D14=0,"**.*",(C14/D14))</f>
        <v>32.833333333333336</v>
      </c>
    </row>
    <row r="15" spans="1:14" x14ac:dyDescent="0.25">
      <c r="A15" s="10" t="s">
        <v>48</v>
      </c>
      <c r="B15" s="10"/>
      <c r="C15" s="5">
        <v>13626</v>
      </c>
      <c r="D15" s="5">
        <v>4897</v>
      </c>
      <c r="E15" s="5">
        <f t="shared" si="0"/>
        <v>18523</v>
      </c>
      <c r="F15" s="7">
        <f t="shared" si="1"/>
        <v>-8729</v>
      </c>
      <c r="G15" s="9">
        <f t="shared" si="2"/>
        <v>2.782519910149071</v>
      </c>
      <c r="L15" s="14"/>
    </row>
    <row r="16" spans="1:14" x14ac:dyDescent="0.25">
      <c r="L16" s="14"/>
    </row>
    <row r="17" spans="1:12" x14ac:dyDescent="0.25">
      <c r="A17" s="12" t="s">
        <v>30</v>
      </c>
      <c r="B17" s="12"/>
      <c r="D17" s="13"/>
      <c r="G17" s="14"/>
      <c r="L17" s="14"/>
    </row>
    <row r="18" spans="1:12" x14ac:dyDescent="0.25">
      <c r="A18" s="12" t="s">
        <v>31</v>
      </c>
      <c r="B18" s="12"/>
      <c r="G18" s="14"/>
    </row>
    <row r="19" spans="1:12" x14ac:dyDescent="0.25">
      <c r="G19" s="14"/>
    </row>
  </sheetData>
  <mergeCells count="1">
    <mergeCell ref="A1:G2"/>
  </mergeCells>
  <printOptions horizontalCentered="1"/>
  <pageMargins left="0.7" right="0.7" top="0.75" bottom="0.75" header="0.3" footer="0.3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zoomScaleNormal="100" workbookViewId="0">
      <selection activeCell="J18" sqref="J18"/>
    </sheetView>
  </sheetViews>
  <sheetFormatPr defaultRowHeight="15" x14ac:dyDescent="0.25"/>
  <cols>
    <col min="1" max="1" width="14.7109375" bestFit="1" customWidth="1"/>
    <col min="2" max="2" width="1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5" t="str">
        <f>Total!A1</f>
        <v>Non DAT and DAT Arrest Analysis 2Q 2022</v>
      </c>
      <c r="B1" s="15"/>
      <c r="C1" s="15"/>
      <c r="D1" s="15"/>
      <c r="E1" s="15"/>
      <c r="F1" s="15"/>
    </row>
    <row r="2" spans="1:6" x14ac:dyDescent="0.25">
      <c r="A2" s="15"/>
      <c r="B2" s="15"/>
      <c r="C2" s="15"/>
      <c r="D2" s="15"/>
      <c r="E2" s="15"/>
      <c r="F2" s="15"/>
    </row>
    <row r="3" spans="1:6" x14ac:dyDescent="0.25">
      <c r="A3" s="4" t="s">
        <v>17</v>
      </c>
      <c r="B3" s="7" t="s">
        <v>9</v>
      </c>
      <c r="C3" s="7" t="s">
        <v>10</v>
      </c>
      <c r="D3" s="7" t="s">
        <v>23</v>
      </c>
      <c r="E3" s="7" t="s">
        <v>21</v>
      </c>
      <c r="F3" s="7" t="s">
        <v>22</v>
      </c>
    </row>
    <row r="4" spans="1:6" x14ac:dyDescent="0.25">
      <c r="A4" s="4" t="s">
        <v>3</v>
      </c>
      <c r="B4" s="8">
        <v>3263</v>
      </c>
      <c r="C4" s="8">
        <v>1239</v>
      </c>
      <c r="D4" s="8">
        <f t="shared" ref="D4:D9" si="0">SUM(B4:C4)</f>
        <v>4502</v>
      </c>
      <c r="E4" s="8">
        <f>C4-B4</f>
        <v>-2024</v>
      </c>
      <c r="F4" s="9">
        <f>B4/C4</f>
        <v>2.6335754640839388</v>
      </c>
    </row>
    <row r="5" spans="1:6" x14ac:dyDescent="0.25">
      <c r="A5" s="4" t="s">
        <v>4</v>
      </c>
      <c r="B5" s="8">
        <v>3792</v>
      </c>
      <c r="C5" s="8">
        <v>1039</v>
      </c>
      <c r="D5" s="8">
        <f t="shared" si="0"/>
        <v>4831</v>
      </c>
      <c r="E5" s="8">
        <f t="shared" ref="E5:E9" si="1">C5-B5</f>
        <v>-2753</v>
      </c>
      <c r="F5" s="9">
        <f t="shared" ref="F5:F9" si="2">B5/C5</f>
        <v>3.6496631376323387</v>
      </c>
    </row>
    <row r="6" spans="1:6" x14ac:dyDescent="0.25">
      <c r="A6" s="4" t="s">
        <v>5</v>
      </c>
      <c r="B6" s="8">
        <v>3316</v>
      </c>
      <c r="C6" s="8">
        <v>1351</v>
      </c>
      <c r="D6" s="8">
        <f t="shared" si="0"/>
        <v>4667</v>
      </c>
      <c r="E6" s="8">
        <f t="shared" si="1"/>
        <v>-1965</v>
      </c>
      <c r="F6" s="9">
        <f t="shared" si="2"/>
        <v>2.4544781643227238</v>
      </c>
    </row>
    <row r="7" spans="1:6" x14ac:dyDescent="0.25">
      <c r="A7" s="4" t="s">
        <v>6</v>
      </c>
      <c r="B7" s="8">
        <v>2723</v>
      </c>
      <c r="C7" s="8">
        <v>916</v>
      </c>
      <c r="D7" s="8">
        <f t="shared" si="0"/>
        <v>3639</v>
      </c>
      <c r="E7" s="8">
        <f t="shared" si="1"/>
        <v>-1807</v>
      </c>
      <c r="F7" s="9">
        <f t="shared" si="2"/>
        <v>2.9727074235807862</v>
      </c>
    </row>
    <row r="8" spans="1:6" x14ac:dyDescent="0.25">
      <c r="A8" s="4" t="s">
        <v>7</v>
      </c>
      <c r="B8" s="8">
        <v>532</v>
      </c>
      <c r="C8" s="8">
        <v>352</v>
      </c>
      <c r="D8" s="8">
        <f t="shared" si="0"/>
        <v>884</v>
      </c>
      <c r="E8" s="8">
        <f t="shared" si="1"/>
        <v>-180</v>
      </c>
      <c r="F8" s="9">
        <f t="shared" si="2"/>
        <v>1.5113636363636365</v>
      </c>
    </row>
    <row r="9" spans="1:6" x14ac:dyDescent="0.25">
      <c r="A9" s="4" t="s">
        <v>8</v>
      </c>
      <c r="B9" s="7">
        <v>13626</v>
      </c>
      <c r="C9" s="7">
        <v>4897</v>
      </c>
      <c r="D9" s="7">
        <f t="shared" si="0"/>
        <v>18523</v>
      </c>
      <c r="E9" s="7">
        <f t="shared" si="1"/>
        <v>-8729</v>
      </c>
      <c r="F9" s="9">
        <f t="shared" si="2"/>
        <v>2.782519910149071</v>
      </c>
    </row>
  </sheetData>
  <sortState ref="A4:F34">
    <sortCondition ref="A4:A34"/>
  </sortState>
  <mergeCells count="1">
    <mergeCell ref="A1:F2"/>
  </mergeCells>
  <printOptions horizontalCentered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zoomScaleNormal="100" workbookViewId="0">
      <selection sqref="A1:F2"/>
    </sheetView>
  </sheetViews>
  <sheetFormatPr defaultRowHeight="15" x14ac:dyDescent="0.25"/>
  <cols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7" x14ac:dyDescent="0.25">
      <c r="A1" s="15" t="str">
        <f>Total!A1</f>
        <v>Non DAT and DAT Arrest Analysis 2Q 2022</v>
      </c>
      <c r="B1" s="15"/>
      <c r="C1" s="15"/>
      <c r="D1" s="15"/>
      <c r="E1" s="15"/>
      <c r="F1" s="15"/>
      <c r="G1" s="1"/>
    </row>
    <row r="2" spans="1:7" x14ac:dyDescent="0.25">
      <c r="A2" s="15"/>
      <c r="B2" s="15"/>
      <c r="C2" s="15"/>
      <c r="D2" s="15"/>
      <c r="E2" s="15"/>
      <c r="F2" s="15"/>
      <c r="G2" s="1"/>
    </row>
    <row r="3" spans="1:7" x14ac:dyDescent="0.25">
      <c r="A3" s="4" t="s">
        <v>16</v>
      </c>
      <c r="B3" s="5" t="s">
        <v>0</v>
      </c>
      <c r="C3" s="5" t="s">
        <v>10</v>
      </c>
      <c r="D3" s="5" t="s">
        <v>23</v>
      </c>
      <c r="E3" s="5" t="s">
        <v>21</v>
      </c>
      <c r="F3" s="5" t="s">
        <v>22</v>
      </c>
    </row>
    <row r="4" spans="1:7" x14ac:dyDescent="0.25">
      <c r="A4" s="11">
        <v>1</v>
      </c>
      <c r="B4" s="2">
        <v>187</v>
      </c>
      <c r="C4" s="2">
        <v>50</v>
      </c>
      <c r="D4" s="2">
        <f>SUM(B4:C4)</f>
        <v>237</v>
      </c>
      <c r="E4" s="2">
        <f>C4-B4</f>
        <v>-137</v>
      </c>
      <c r="F4" s="6">
        <f>B4/C4</f>
        <v>3.74</v>
      </c>
    </row>
    <row r="5" spans="1:7" x14ac:dyDescent="0.25">
      <c r="A5" s="11">
        <v>5</v>
      </c>
      <c r="B5" s="2">
        <v>97</v>
      </c>
      <c r="C5" s="2">
        <v>45</v>
      </c>
      <c r="D5" s="2">
        <f t="shared" ref="D5:D68" si="0">SUM(B5:C5)</f>
        <v>142</v>
      </c>
      <c r="E5" s="2">
        <f t="shared" ref="E5:E68" si="1">C5-B5</f>
        <v>-52</v>
      </c>
      <c r="F5" s="6">
        <f t="shared" ref="F5:F68" si="2">B5/C5</f>
        <v>2.1555555555555554</v>
      </c>
    </row>
    <row r="6" spans="1:7" x14ac:dyDescent="0.25">
      <c r="A6" s="11">
        <v>6</v>
      </c>
      <c r="B6" s="2">
        <v>141</v>
      </c>
      <c r="C6" s="2">
        <v>50</v>
      </c>
      <c r="D6" s="2">
        <f t="shared" si="0"/>
        <v>191</v>
      </c>
      <c r="E6" s="2">
        <f t="shared" si="1"/>
        <v>-91</v>
      </c>
      <c r="F6" s="6">
        <f t="shared" si="2"/>
        <v>2.82</v>
      </c>
    </row>
    <row r="7" spans="1:7" x14ac:dyDescent="0.25">
      <c r="A7" s="11">
        <v>7</v>
      </c>
      <c r="B7" s="2">
        <v>141</v>
      </c>
      <c r="C7" s="2">
        <v>53</v>
      </c>
      <c r="D7" s="2">
        <f t="shared" si="0"/>
        <v>194</v>
      </c>
      <c r="E7" s="2">
        <f t="shared" si="1"/>
        <v>-88</v>
      </c>
      <c r="F7" s="6">
        <f t="shared" si="2"/>
        <v>2.6603773584905661</v>
      </c>
    </row>
    <row r="8" spans="1:7" x14ac:dyDescent="0.25">
      <c r="A8" s="11">
        <v>9</v>
      </c>
      <c r="B8" s="2">
        <v>200</v>
      </c>
      <c r="C8" s="2">
        <v>70</v>
      </c>
      <c r="D8" s="2">
        <f t="shared" si="0"/>
        <v>270</v>
      </c>
      <c r="E8" s="2">
        <f t="shared" si="1"/>
        <v>-130</v>
      </c>
      <c r="F8" s="6">
        <f t="shared" si="2"/>
        <v>2.8571428571428572</v>
      </c>
    </row>
    <row r="9" spans="1:7" x14ac:dyDescent="0.25">
      <c r="A9" s="11">
        <v>10</v>
      </c>
      <c r="B9" s="2">
        <v>105</v>
      </c>
      <c r="C9" s="2">
        <v>51</v>
      </c>
      <c r="D9" s="2">
        <f t="shared" si="0"/>
        <v>156</v>
      </c>
      <c r="E9" s="2">
        <f t="shared" si="1"/>
        <v>-54</v>
      </c>
      <c r="F9" s="6">
        <f t="shared" si="2"/>
        <v>2.0588235294117645</v>
      </c>
    </row>
    <row r="10" spans="1:7" x14ac:dyDescent="0.25">
      <c r="A10" s="11">
        <v>13</v>
      </c>
      <c r="B10" s="2">
        <v>216</v>
      </c>
      <c r="C10" s="2">
        <v>68</v>
      </c>
      <c r="D10" s="2">
        <f t="shared" si="0"/>
        <v>284</v>
      </c>
      <c r="E10" s="2">
        <f t="shared" si="1"/>
        <v>-148</v>
      </c>
      <c r="F10" s="6">
        <f t="shared" si="2"/>
        <v>3.1764705882352939</v>
      </c>
    </row>
    <row r="11" spans="1:7" x14ac:dyDescent="0.25">
      <c r="A11" s="11">
        <v>14</v>
      </c>
      <c r="B11" s="2">
        <v>386</v>
      </c>
      <c r="C11" s="2">
        <v>219</v>
      </c>
      <c r="D11" s="2">
        <f t="shared" si="0"/>
        <v>605</v>
      </c>
      <c r="E11" s="2">
        <f t="shared" si="1"/>
        <v>-167</v>
      </c>
      <c r="F11" s="6">
        <f t="shared" si="2"/>
        <v>1.7625570776255708</v>
      </c>
    </row>
    <row r="12" spans="1:7" x14ac:dyDescent="0.25">
      <c r="A12" s="11">
        <v>17</v>
      </c>
      <c r="B12" s="2">
        <v>74</v>
      </c>
      <c r="C12" s="2">
        <v>55</v>
      </c>
      <c r="D12" s="2">
        <f t="shared" si="0"/>
        <v>129</v>
      </c>
      <c r="E12" s="2">
        <f t="shared" si="1"/>
        <v>-19</v>
      </c>
      <c r="F12" s="6">
        <f t="shared" si="2"/>
        <v>1.3454545454545455</v>
      </c>
    </row>
    <row r="13" spans="1:7" x14ac:dyDescent="0.25">
      <c r="A13" s="11">
        <v>18</v>
      </c>
      <c r="B13" s="2">
        <v>212</v>
      </c>
      <c r="C13" s="2">
        <v>91</v>
      </c>
      <c r="D13" s="2">
        <f t="shared" si="0"/>
        <v>303</v>
      </c>
      <c r="E13" s="2">
        <f t="shared" si="1"/>
        <v>-121</v>
      </c>
      <c r="F13" s="6">
        <f t="shared" si="2"/>
        <v>2.3296703296703298</v>
      </c>
    </row>
    <row r="14" spans="1:7" x14ac:dyDescent="0.25">
      <c r="A14" s="11">
        <v>19</v>
      </c>
      <c r="B14" s="2">
        <v>207</v>
      </c>
      <c r="C14" s="2">
        <v>43</v>
      </c>
      <c r="D14" s="2">
        <f t="shared" si="0"/>
        <v>250</v>
      </c>
      <c r="E14" s="2">
        <f t="shared" si="1"/>
        <v>-164</v>
      </c>
      <c r="F14" s="6">
        <f t="shared" si="2"/>
        <v>4.8139534883720927</v>
      </c>
    </row>
    <row r="15" spans="1:7" x14ac:dyDescent="0.25">
      <c r="A15" s="11">
        <v>20</v>
      </c>
      <c r="B15" s="2">
        <v>90</v>
      </c>
      <c r="C15" s="2">
        <v>45</v>
      </c>
      <c r="D15" s="2">
        <f t="shared" si="0"/>
        <v>135</v>
      </c>
      <c r="E15" s="2">
        <f t="shared" si="1"/>
        <v>-45</v>
      </c>
      <c r="F15" s="6">
        <f t="shared" si="2"/>
        <v>2</v>
      </c>
    </row>
    <row r="16" spans="1:7" x14ac:dyDescent="0.25">
      <c r="A16" s="11">
        <v>22</v>
      </c>
      <c r="B16" s="2">
        <v>3</v>
      </c>
      <c r="C16" s="2">
        <v>1</v>
      </c>
      <c r="D16" s="2">
        <f t="shared" si="0"/>
        <v>4</v>
      </c>
      <c r="E16" s="2">
        <f t="shared" si="1"/>
        <v>-2</v>
      </c>
      <c r="F16" s="6">
        <f t="shared" si="2"/>
        <v>3</v>
      </c>
    </row>
    <row r="17" spans="1:6" x14ac:dyDescent="0.25">
      <c r="A17" s="11">
        <v>23</v>
      </c>
      <c r="B17" s="2">
        <v>155</v>
      </c>
      <c r="C17" s="2">
        <v>23</v>
      </c>
      <c r="D17" s="2">
        <f t="shared" si="0"/>
        <v>178</v>
      </c>
      <c r="E17" s="2">
        <f t="shared" si="1"/>
        <v>-132</v>
      </c>
      <c r="F17" s="6">
        <f t="shared" si="2"/>
        <v>6.7391304347826084</v>
      </c>
    </row>
    <row r="18" spans="1:6" x14ac:dyDescent="0.25">
      <c r="A18" s="11">
        <v>24</v>
      </c>
      <c r="B18" s="2">
        <v>149</v>
      </c>
      <c r="C18" s="2">
        <v>67</v>
      </c>
      <c r="D18" s="2">
        <f t="shared" si="0"/>
        <v>216</v>
      </c>
      <c r="E18" s="2">
        <f t="shared" si="1"/>
        <v>-82</v>
      </c>
      <c r="F18" s="6">
        <f t="shared" si="2"/>
        <v>2.2238805970149254</v>
      </c>
    </row>
    <row r="19" spans="1:6" x14ac:dyDescent="0.25">
      <c r="A19" s="11">
        <v>25</v>
      </c>
      <c r="B19" s="2">
        <v>223</v>
      </c>
      <c r="C19" s="2">
        <v>136</v>
      </c>
      <c r="D19" s="2">
        <f t="shared" si="0"/>
        <v>359</v>
      </c>
      <c r="E19" s="2">
        <f t="shared" si="1"/>
        <v>-87</v>
      </c>
      <c r="F19" s="6">
        <f t="shared" si="2"/>
        <v>1.6397058823529411</v>
      </c>
    </row>
    <row r="20" spans="1:6" x14ac:dyDescent="0.25">
      <c r="A20" s="11">
        <v>26</v>
      </c>
      <c r="B20" s="2">
        <v>45</v>
      </c>
      <c r="C20" s="2">
        <v>48</v>
      </c>
      <c r="D20" s="2">
        <f t="shared" si="0"/>
        <v>93</v>
      </c>
      <c r="E20" s="2">
        <f t="shared" si="1"/>
        <v>3</v>
      </c>
      <c r="F20" s="6">
        <f t="shared" si="2"/>
        <v>0.9375</v>
      </c>
    </row>
    <row r="21" spans="1:6" x14ac:dyDescent="0.25">
      <c r="A21" s="11">
        <v>28</v>
      </c>
      <c r="B21" s="2">
        <v>172</v>
      </c>
      <c r="C21" s="2">
        <v>60</v>
      </c>
      <c r="D21" s="2">
        <f t="shared" si="0"/>
        <v>232</v>
      </c>
      <c r="E21" s="2">
        <f t="shared" si="1"/>
        <v>-112</v>
      </c>
      <c r="F21" s="6">
        <f t="shared" si="2"/>
        <v>2.8666666666666667</v>
      </c>
    </row>
    <row r="22" spans="1:6" x14ac:dyDescent="0.25">
      <c r="A22" s="11">
        <v>30</v>
      </c>
      <c r="B22" s="2">
        <v>136</v>
      </c>
      <c r="C22" s="2">
        <v>60</v>
      </c>
      <c r="D22" s="2">
        <f t="shared" si="0"/>
        <v>196</v>
      </c>
      <c r="E22" s="2">
        <f t="shared" si="1"/>
        <v>-76</v>
      </c>
      <c r="F22" s="6">
        <f t="shared" si="2"/>
        <v>2.2666666666666666</v>
      </c>
    </row>
    <row r="23" spans="1:6" x14ac:dyDescent="0.25">
      <c r="A23" s="11">
        <v>32</v>
      </c>
      <c r="B23" s="2">
        <v>170</v>
      </c>
      <c r="C23" s="2">
        <v>39</v>
      </c>
      <c r="D23" s="2">
        <f t="shared" si="0"/>
        <v>209</v>
      </c>
      <c r="E23" s="2">
        <f t="shared" si="1"/>
        <v>-131</v>
      </c>
      <c r="F23" s="6">
        <f t="shared" si="2"/>
        <v>4.3589743589743586</v>
      </c>
    </row>
    <row r="24" spans="1:6" x14ac:dyDescent="0.25">
      <c r="A24" s="11">
        <v>33</v>
      </c>
      <c r="B24" s="2">
        <v>129</v>
      </c>
      <c r="C24" s="2">
        <v>54</v>
      </c>
      <c r="D24" s="2">
        <f t="shared" si="0"/>
        <v>183</v>
      </c>
      <c r="E24" s="2">
        <f t="shared" si="1"/>
        <v>-75</v>
      </c>
      <c r="F24" s="6">
        <f t="shared" si="2"/>
        <v>2.3888888888888888</v>
      </c>
    </row>
    <row r="25" spans="1:6" x14ac:dyDescent="0.25">
      <c r="A25" s="11">
        <v>34</v>
      </c>
      <c r="B25" s="2">
        <v>78</v>
      </c>
      <c r="C25" s="2">
        <v>23</v>
      </c>
      <c r="D25" s="2">
        <f t="shared" si="0"/>
        <v>101</v>
      </c>
      <c r="E25" s="2">
        <f t="shared" si="1"/>
        <v>-55</v>
      </c>
      <c r="F25" s="6">
        <f t="shared" si="2"/>
        <v>3.3913043478260869</v>
      </c>
    </row>
    <row r="26" spans="1:6" x14ac:dyDescent="0.25">
      <c r="A26" s="11">
        <v>40</v>
      </c>
      <c r="B26" s="2">
        <v>409</v>
      </c>
      <c r="C26" s="2">
        <v>156</v>
      </c>
      <c r="D26" s="2">
        <f t="shared" si="0"/>
        <v>565</v>
      </c>
      <c r="E26" s="2">
        <f t="shared" si="1"/>
        <v>-253</v>
      </c>
      <c r="F26" s="6">
        <f t="shared" si="2"/>
        <v>2.6217948717948718</v>
      </c>
    </row>
    <row r="27" spans="1:6" x14ac:dyDescent="0.25">
      <c r="A27" s="11">
        <v>41</v>
      </c>
      <c r="B27" s="2">
        <v>209</v>
      </c>
      <c r="C27" s="2">
        <v>50</v>
      </c>
      <c r="D27" s="2">
        <f t="shared" si="0"/>
        <v>259</v>
      </c>
      <c r="E27" s="2">
        <f t="shared" si="1"/>
        <v>-159</v>
      </c>
      <c r="F27" s="6">
        <f t="shared" si="2"/>
        <v>4.18</v>
      </c>
    </row>
    <row r="28" spans="1:6" x14ac:dyDescent="0.25">
      <c r="A28" s="11">
        <v>42</v>
      </c>
      <c r="B28" s="2">
        <v>267</v>
      </c>
      <c r="C28" s="2">
        <v>66</v>
      </c>
      <c r="D28" s="2">
        <f t="shared" si="0"/>
        <v>333</v>
      </c>
      <c r="E28" s="2">
        <f t="shared" si="1"/>
        <v>-201</v>
      </c>
      <c r="F28" s="6">
        <f t="shared" si="2"/>
        <v>4.0454545454545459</v>
      </c>
    </row>
    <row r="29" spans="1:6" x14ac:dyDescent="0.25">
      <c r="A29" s="11">
        <v>43</v>
      </c>
      <c r="B29" s="2">
        <v>315</v>
      </c>
      <c r="C29" s="2">
        <v>192</v>
      </c>
      <c r="D29" s="2">
        <f t="shared" si="0"/>
        <v>507</v>
      </c>
      <c r="E29" s="2">
        <f t="shared" si="1"/>
        <v>-123</v>
      </c>
      <c r="F29" s="6">
        <f t="shared" si="2"/>
        <v>1.640625</v>
      </c>
    </row>
    <row r="30" spans="1:6" x14ac:dyDescent="0.25">
      <c r="A30" s="11">
        <v>44</v>
      </c>
      <c r="B30" s="2">
        <v>366</v>
      </c>
      <c r="C30" s="2">
        <v>184</v>
      </c>
      <c r="D30" s="2">
        <f t="shared" si="0"/>
        <v>550</v>
      </c>
      <c r="E30" s="2">
        <f t="shared" si="1"/>
        <v>-182</v>
      </c>
      <c r="F30" s="6">
        <f t="shared" si="2"/>
        <v>1.9891304347826086</v>
      </c>
    </row>
    <row r="31" spans="1:6" x14ac:dyDescent="0.25">
      <c r="A31" s="11">
        <v>45</v>
      </c>
      <c r="B31" s="2">
        <v>135</v>
      </c>
      <c r="C31" s="2">
        <v>66</v>
      </c>
      <c r="D31" s="2">
        <f t="shared" si="0"/>
        <v>201</v>
      </c>
      <c r="E31" s="2">
        <f t="shared" si="1"/>
        <v>-69</v>
      </c>
      <c r="F31" s="6">
        <f t="shared" si="2"/>
        <v>2.0454545454545454</v>
      </c>
    </row>
    <row r="32" spans="1:6" x14ac:dyDescent="0.25">
      <c r="A32" s="11">
        <v>46</v>
      </c>
      <c r="B32" s="2">
        <v>331</v>
      </c>
      <c r="C32" s="2">
        <v>77</v>
      </c>
      <c r="D32" s="2">
        <f t="shared" si="0"/>
        <v>408</v>
      </c>
      <c r="E32" s="2">
        <f t="shared" si="1"/>
        <v>-254</v>
      </c>
      <c r="F32" s="6">
        <f t="shared" si="2"/>
        <v>4.2987012987012987</v>
      </c>
    </row>
    <row r="33" spans="1:6" x14ac:dyDescent="0.25">
      <c r="A33" s="11">
        <v>47</v>
      </c>
      <c r="B33" s="2">
        <v>283</v>
      </c>
      <c r="C33" s="2">
        <v>62</v>
      </c>
      <c r="D33" s="2">
        <f t="shared" si="0"/>
        <v>345</v>
      </c>
      <c r="E33" s="2">
        <f t="shared" si="1"/>
        <v>-221</v>
      </c>
      <c r="F33" s="6">
        <f t="shared" si="2"/>
        <v>4.564516129032258</v>
      </c>
    </row>
    <row r="34" spans="1:6" x14ac:dyDescent="0.25">
      <c r="A34" s="11">
        <v>48</v>
      </c>
      <c r="B34" s="2">
        <v>215</v>
      </c>
      <c r="C34" s="2">
        <v>74</v>
      </c>
      <c r="D34" s="2">
        <f t="shared" si="0"/>
        <v>289</v>
      </c>
      <c r="E34" s="2">
        <f t="shared" si="1"/>
        <v>-141</v>
      </c>
      <c r="F34" s="6">
        <f t="shared" si="2"/>
        <v>2.9054054054054053</v>
      </c>
    </row>
    <row r="35" spans="1:6" x14ac:dyDescent="0.25">
      <c r="A35" s="11">
        <v>49</v>
      </c>
      <c r="B35" s="2">
        <v>143</v>
      </c>
      <c r="C35" s="2">
        <v>75</v>
      </c>
      <c r="D35" s="2">
        <f t="shared" si="0"/>
        <v>218</v>
      </c>
      <c r="E35" s="2">
        <f t="shared" si="1"/>
        <v>-68</v>
      </c>
      <c r="F35" s="6">
        <f t="shared" si="2"/>
        <v>1.9066666666666667</v>
      </c>
    </row>
    <row r="36" spans="1:6" x14ac:dyDescent="0.25">
      <c r="A36" s="11">
        <v>50</v>
      </c>
      <c r="B36" s="2">
        <v>107</v>
      </c>
      <c r="C36" s="2">
        <v>69</v>
      </c>
      <c r="D36" s="2">
        <f t="shared" si="0"/>
        <v>176</v>
      </c>
      <c r="E36" s="2">
        <f t="shared" si="1"/>
        <v>-38</v>
      </c>
      <c r="F36" s="6">
        <f t="shared" si="2"/>
        <v>1.5507246376811594</v>
      </c>
    </row>
    <row r="37" spans="1:6" x14ac:dyDescent="0.25">
      <c r="A37" s="11">
        <v>52</v>
      </c>
      <c r="B37" s="2">
        <v>483</v>
      </c>
      <c r="C37" s="2">
        <v>168</v>
      </c>
      <c r="D37" s="2">
        <f t="shared" si="0"/>
        <v>651</v>
      </c>
      <c r="E37" s="2">
        <f t="shared" si="1"/>
        <v>-315</v>
      </c>
      <c r="F37" s="6">
        <f t="shared" si="2"/>
        <v>2.875</v>
      </c>
    </row>
    <row r="38" spans="1:6" x14ac:dyDescent="0.25">
      <c r="A38" s="11">
        <v>60</v>
      </c>
      <c r="B38" s="2">
        <v>164</v>
      </c>
      <c r="C38" s="2">
        <v>75</v>
      </c>
      <c r="D38" s="2">
        <f t="shared" si="0"/>
        <v>239</v>
      </c>
      <c r="E38" s="2">
        <f t="shared" si="1"/>
        <v>-89</v>
      </c>
      <c r="F38" s="6">
        <f t="shared" si="2"/>
        <v>2.1866666666666665</v>
      </c>
    </row>
    <row r="39" spans="1:6" x14ac:dyDescent="0.25">
      <c r="A39" s="11">
        <v>61</v>
      </c>
      <c r="B39" s="2">
        <v>97</v>
      </c>
      <c r="C39" s="2">
        <v>46</v>
      </c>
      <c r="D39" s="2">
        <f t="shared" si="0"/>
        <v>143</v>
      </c>
      <c r="E39" s="2">
        <f t="shared" si="1"/>
        <v>-51</v>
      </c>
      <c r="F39" s="6">
        <f t="shared" si="2"/>
        <v>2.1086956521739131</v>
      </c>
    </row>
    <row r="40" spans="1:6" x14ac:dyDescent="0.25">
      <c r="A40" s="11">
        <v>62</v>
      </c>
      <c r="B40" s="2">
        <v>161</v>
      </c>
      <c r="C40" s="2">
        <v>22</v>
      </c>
      <c r="D40" s="2">
        <f t="shared" si="0"/>
        <v>183</v>
      </c>
      <c r="E40" s="2">
        <f t="shared" si="1"/>
        <v>-139</v>
      </c>
      <c r="F40" s="6">
        <f t="shared" si="2"/>
        <v>7.3181818181818183</v>
      </c>
    </row>
    <row r="41" spans="1:6" x14ac:dyDescent="0.25">
      <c r="A41" s="11">
        <v>63</v>
      </c>
      <c r="B41" s="2">
        <v>96</v>
      </c>
      <c r="C41" s="2">
        <v>73</v>
      </c>
      <c r="D41" s="2">
        <f t="shared" si="0"/>
        <v>169</v>
      </c>
      <c r="E41" s="2">
        <f t="shared" si="1"/>
        <v>-23</v>
      </c>
      <c r="F41" s="6">
        <f t="shared" si="2"/>
        <v>1.3150684931506849</v>
      </c>
    </row>
    <row r="42" spans="1:6" x14ac:dyDescent="0.25">
      <c r="A42" s="11">
        <v>66</v>
      </c>
      <c r="B42" s="2">
        <v>108</v>
      </c>
      <c r="C42" s="2">
        <v>32</v>
      </c>
      <c r="D42" s="2">
        <f t="shared" si="0"/>
        <v>140</v>
      </c>
      <c r="E42" s="2">
        <f t="shared" si="1"/>
        <v>-76</v>
      </c>
      <c r="F42" s="6">
        <f t="shared" si="2"/>
        <v>3.375</v>
      </c>
    </row>
    <row r="43" spans="1:6" x14ac:dyDescent="0.25">
      <c r="A43" s="11">
        <v>67</v>
      </c>
      <c r="B43" s="2">
        <v>211</v>
      </c>
      <c r="C43" s="2">
        <v>17</v>
      </c>
      <c r="D43" s="2">
        <f t="shared" si="0"/>
        <v>228</v>
      </c>
      <c r="E43" s="2">
        <f t="shared" si="1"/>
        <v>-194</v>
      </c>
      <c r="F43" s="6">
        <f t="shared" si="2"/>
        <v>12.411764705882353</v>
      </c>
    </row>
    <row r="44" spans="1:6" x14ac:dyDescent="0.25">
      <c r="A44" s="11">
        <v>68</v>
      </c>
      <c r="B44" s="2">
        <v>104</v>
      </c>
      <c r="C44" s="2">
        <v>63</v>
      </c>
      <c r="D44" s="2">
        <f t="shared" si="0"/>
        <v>167</v>
      </c>
      <c r="E44" s="2">
        <f t="shared" si="1"/>
        <v>-41</v>
      </c>
      <c r="F44" s="6">
        <f t="shared" si="2"/>
        <v>1.6507936507936507</v>
      </c>
    </row>
    <row r="45" spans="1:6" x14ac:dyDescent="0.25">
      <c r="A45" s="11">
        <v>69</v>
      </c>
      <c r="B45" s="2">
        <v>150</v>
      </c>
      <c r="C45" s="2">
        <v>40</v>
      </c>
      <c r="D45" s="2">
        <f t="shared" si="0"/>
        <v>190</v>
      </c>
      <c r="E45" s="2">
        <f t="shared" si="1"/>
        <v>-110</v>
      </c>
      <c r="F45" s="6">
        <f t="shared" si="2"/>
        <v>3.75</v>
      </c>
    </row>
    <row r="46" spans="1:6" x14ac:dyDescent="0.25">
      <c r="A46" s="11">
        <v>70</v>
      </c>
      <c r="B46" s="2">
        <v>195</v>
      </c>
      <c r="C46" s="2">
        <v>38</v>
      </c>
      <c r="D46" s="2">
        <f t="shared" si="0"/>
        <v>233</v>
      </c>
      <c r="E46" s="2">
        <f t="shared" si="1"/>
        <v>-157</v>
      </c>
      <c r="F46" s="6">
        <f t="shared" si="2"/>
        <v>5.1315789473684212</v>
      </c>
    </row>
    <row r="47" spans="1:6" x14ac:dyDescent="0.25">
      <c r="A47" s="11">
        <v>71</v>
      </c>
      <c r="B47" s="2">
        <v>145</v>
      </c>
      <c r="C47" s="2">
        <v>33</v>
      </c>
      <c r="D47" s="2">
        <f t="shared" si="0"/>
        <v>178</v>
      </c>
      <c r="E47" s="2">
        <f t="shared" si="1"/>
        <v>-112</v>
      </c>
      <c r="F47" s="6">
        <f t="shared" si="2"/>
        <v>4.3939393939393936</v>
      </c>
    </row>
    <row r="48" spans="1:6" x14ac:dyDescent="0.25">
      <c r="A48" s="11">
        <v>72</v>
      </c>
      <c r="B48" s="2">
        <v>213</v>
      </c>
      <c r="C48" s="2">
        <v>73</v>
      </c>
      <c r="D48" s="2">
        <f t="shared" si="0"/>
        <v>286</v>
      </c>
      <c r="E48" s="2">
        <f t="shared" si="1"/>
        <v>-140</v>
      </c>
      <c r="F48" s="6">
        <f t="shared" si="2"/>
        <v>2.9178082191780823</v>
      </c>
    </row>
    <row r="49" spans="1:6" x14ac:dyDescent="0.25">
      <c r="A49" s="11">
        <v>73</v>
      </c>
      <c r="B49" s="2">
        <v>310</v>
      </c>
      <c r="C49" s="2">
        <v>67</v>
      </c>
      <c r="D49" s="2">
        <f t="shared" si="0"/>
        <v>377</v>
      </c>
      <c r="E49" s="2">
        <f t="shared" si="1"/>
        <v>-243</v>
      </c>
      <c r="F49" s="6">
        <f t="shared" si="2"/>
        <v>4.6268656716417906</v>
      </c>
    </row>
    <row r="50" spans="1:6" x14ac:dyDescent="0.25">
      <c r="A50" s="11">
        <v>75</v>
      </c>
      <c r="B50" s="2">
        <v>437</v>
      </c>
      <c r="C50" s="2">
        <v>73</v>
      </c>
      <c r="D50" s="2">
        <f t="shared" si="0"/>
        <v>510</v>
      </c>
      <c r="E50" s="2">
        <f t="shared" si="1"/>
        <v>-364</v>
      </c>
      <c r="F50" s="6">
        <f t="shared" si="2"/>
        <v>5.9863013698630141</v>
      </c>
    </row>
    <row r="51" spans="1:6" x14ac:dyDescent="0.25">
      <c r="A51" s="11">
        <v>76</v>
      </c>
      <c r="B51" s="2">
        <v>66</v>
      </c>
      <c r="C51" s="2">
        <v>21</v>
      </c>
      <c r="D51" s="2">
        <f t="shared" si="0"/>
        <v>87</v>
      </c>
      <c r="E51" s="2">
        <f t="shared" si="1"/>
        <v>-45</v>
      </c>
      <c r="F51" s="6">
        <f t="shared" si="2"/>
        <v>3.1428571428571428</v>
      </c>
    </row>
    <row r="52" spans="1:6" x14ac:dyDescent="0.25">
      <c r="A52" s="11">
        <v>77</v>
      </c>
      <c r="B52" s="2">
        <v>180</v>
      </c>
      <c r="C52" s="2">
        <v>22</v>
      </c>
      <c r="D52" s="2">
        <f t="shared" si="0"/>
        <v>202</v>
      </c>
      <c r="E52" s="2">
        <f t="shared" si="1"/>
        <v>-158</v>
      </c>
      <c r="F52" s="6">
        <f t="shared" si="2"/>
        <v>8.1818181818181817</v>
      </c>
    </row>
    <row r="53" spans="1:6" x14ac:dyDescent="0.25">
      <c r="A53" s="11">
        <v>78</v>
      </c>
      <c r="B53" s="2">
        <v>118</v>
      </c>
      <c r="C53" s="2">
        <v>45</v>
      </c>
      <c r="D53" s="2">
        <f t="shared" si="0"/>
        <v>163</v>
      </c>
      <c r="E53" s="2">
        <f t="shared" si="1"/>
        <v>-73</v>
      </c>
      <c r="F53" s="6">
        <f t="shared" si="2"/>
        <v>2.6222222222222222</v>
      </c>
    </row>
    <row r="54" spans="1:6" x14ac:dyDescent="0.25">
      <c r="A54" s="11">
        <v>79</v>
      </c>
      <c r="B54" s="2">
        <v>241</v>
      </c>
      <c r="C54" s="2">
        <v>53</v>
      </c>
      <c r="D54" s="2">
        <f t="shared" si="0"/>
        <v>294</v>
      </c>
      <c r="E54" s="2">
        <f t="shared" si="1"/>
        <v>-188</v>
      </c>
      <c r="F54" s="6">
        <f t="shared" si="2"/>
        <v>4.5471698113207548</v>
      </c>
    </row>
    <row r="55" spans="1:6" x14ac:dyDescent="0.25">
      <c r="A55" s="11">
        <v>81</v>
      </c>
      <c r="B55" s="2">
        <v>98</v>
      </c>
      <c r="C55" s="2">
        <v>30</v>
      </c>
      <c r="D55" s="2">
        <f t="shared" si="0"/>
        <v>128</v>
      </c>
      <c r="E55" s="2">
        <f t="shared" si="1"/>
        <v>-68</v>
      </c>
      <c r="F55" s="6">
        <f t="shared" si="2"/>
        <v>3.2666666666666666</v>
      </c>
    </row>
    <row r="56" spans="1:6" x14ac:dyDescent="0.25">
      <c r="A56" s="11">
        <v>83</v>
      </c>
      <c r="B56" s="2">
        <v>148</v>
      </c>
      <c r="C56" s="2">
        <v>51</v>
      </c>
      <c r="D56" s="2">
        <f t="shared" si="0"/>
        <v>199</v>
      </c>
      <c r="E56" s="2">
        <f t="shared" si="1"/>
        <v>-97</v>
      </c>
      <c r="F56" s="6">
        <f t="shared" si="2"/>
        <v>2.9019607843137254</v>
      </c>
    </row>
    <row r="57" spans="1:6" x14ac:dyDescent="0.25">
      <c r="A57" s="11">
        <v>84</v>
      </c>
      <c r="B57" s="2">
        <v>222</v>
      </c>
      <c r="C57" s="2">
        <v>80</v>
      </c>
      <c r="D57" s="2">
        <f t="shared" si="0"/>
        <v>302</v>
      </c>
      <c r="E57" s="2">
        <f t="shared" si="1"/>
        <v>-142</v>
      </c>
      <c r="F57" s="6">
        <f t="shared" si="2"/>
        <v>2.7749999999999999</v>
      </c>
    </row>
    <row r="58" spans="1:6" x14ac:dyDescent="0.25">
      <c r="A58" s="11">
        <v>88</v>
      </c>
      <c r="B58" s="2">
        <v>104</v>
      </c>
      <c r="C58" s="2">
        <v>16</v>
      </c>
      <c r="D58" s="2">
        <f t="shared" si="0"/>
        <v>120</v>
      </c>
      <c r="E58" s="2">
        <f t="shared" si="1"/>
        <v>-88</v>
      </c>
      <c r="F58" s="6">
        <f t="shared" si="2"/>
        <v>6.5</v>
      </c>
    </row>
    <row r="59" spans="1:6" x14ac:dyDescent="0.25">
      <c r="A59" s="11">
        <v>90</v>
      </c>
      <c r="B59" s="2">
        <v>160</v>
      </c>
      <c r="C59" s="2">
        <v>42</v>
      </c>
      <c r="D59" s="2">
        <f t="shared" si="0"/>
        <v>202</v>
      </c>
      <c r="E59" s="2">
        <f t="shared" si="1"/>
        <v>-118</v>
      </c>
      <c r="F59" s="6">
        <f t="shared" si="2"/>
        <v>3.8095238095238093</v>
      </c>
    </row>
    <row r="60" spans="1:6" x14ac:dyDescent="0.25">
      <c r="A60" s="11">
        <v>94</v>
      </c>
      <c r="B60" s="2">
        <v>64</v>
      </c>
      <c r="C60" s="2">
        <v>27</v>
      </c>
      <c r="D60" s="2">
        <f t="shared" si="0"/>
        <v>91</v>
      </c>
      <c r="E60" s="2">
        <f t="shared" si="1"/>
        <v>-37</v>
      </c>
      <c r="F60" s="6">
        <f t="shared" si="2"/>
        <v>2.3703703703703702</v>
      </c>
    </row>
    <row r="61" spans="1:6" x14ac:dyDescent="0.25">
      <c r="A61" s="11">
        <v>100</v>
      </c>
      <c r="B61" s="2">
        <v>87</v>
      </c>
      <c r="C61" s="2">
        <v>16</v>
      </c>
      <c r="D61" s="2">
        <f t="shared" si="0"/>
        <v>103</v>
      </c>
      <c r="E61" s="2">
        <f t="shared" si="1"/>
        <v>-71</v>
      </c>
      <c r="F61" s="6">
        <f t="shared" si="2"/>
        <v>5.4375</v>
      </c>
    </row>
    <row r="62" spans="1:6" x14ac:dyDescent="0.25">
      <c r="A62" s="11">
        <v>101</v>
      </c>
      <c r="B62" s="2">
        <v>85</v>
      </c>
      <c r="C62" s="2">
        <v>17</v>
      </c>
      <c r="D62" s="2">
        <f t="shared" si="0"/>
        <v>102</v>
      </c>
      <c r="E62" s="2">
        <f t="shared" si="1"/>
        <v>-68</v>
      </c>
      <c r="F62" s="6">
        <f t="shared" si="2"/>
        <v>5</v>
      </c>
    </row>
    <row r="63" spans="1:6" x14ac:dyDescent="0.25">
      <c r="A63" s="11">
        <v>102</v>
      </c>
      <c r="B63" s="2">
        <v>209</v>
      </c>
      <c r="C63" s="2">
        <v>17</v>
      </c>
      <c r="D63" s="2">
        <f t="shared" si="0"/>
        <v>226</v>
      </c>
      <c r="E63" s="2">
        <f t="shared" si="1"/>
        <v>-192</v>
      </c>
      <c r="F63" s="6">
        <f t="shared" si="2"/>
        <v>12.294117647058824</v>
      </c>
    </row>
    <row r="64" spans="1:6" x14ac:dyDescent="0.25">
      <c r="A64" s="11">
        <v>103</v>
      </c>
      <c r="B64" s="2">
        <v>213</v>
      </c>
      <c r="C64" s="2">
        <v>122</v>
      </c>
      <c r="D64" s="2">
        <f t="shared" si="0"/>
        <v>335</v>
      </c>
      <c r="E64" s="2">
        <f t="shared" si="1"/>
        <v>-91</v>
      </c>
      <c r="F64" s="6">
        <f t="shared" si="2"/>
        <v>1.7459016393442623</v>
      </c>
    </row>
    <row r="65" spans="1:6" x14ac:dyDescent="0.25">
      <c r="A65" s="11">
        <v>104</v>
      </c>
      <c r="B65" s="2">
        <v>158</v>
      </c>
      <c r="C65" s="2">
        <v>43</v>
      </c>
      <c r="D65" s="2">
        <f t="shared" si="0"/>
        <v>201</v>
      </c>
      <c r="E65" s="2">
        <f t="shared" si="1"/>
        <v>-115</v>
      </c>
      <c r="F65" s="6">
        <f t="shared" si="2"/>
        <v>3.6744186046511627</v>
      </c>
    </row>
    <row r="66" spans="1:6" x14ac:dyDescent="0.25">
      <c r="A66" s="11">
        <v>105</v>
      </c>
      <c r="B66" s="2">
        <v>181</v>
      </c>
      <c r="C66" s="2">
        <v>27</v>
      </c>
      <c r="D66" s="2">
        <f t="shared" si="0"/>
        <v>208</v>
      </c>
      <c r="E66" s="2">
        <f t="shared" si="1"/>
        <v>-154</v>
      </c>
      <c r="F66" s="6">
        <f t="shared" si="2"/>
        <v>6.7037037037037033</v>
      </c>
    </row>
    <row r="67" spans="1:6" x14ac:dyDescent="0.25">
      <c r="A67" s="11">
        <v>106</v>
      </c>
      <c r="B67" s="2">
        <v>167</v>
      </c>
      <c r="C67" s="2">
        <v>45</v>
      </c>
      <c r="D67" s="2">
        <f t="shared" si="0"/>
        <v>212</v>
      </c>
      <c r="E67" s="2">
        <f t="shared" si="1"/>
        <v>-122</v>
      </c>
      <c r="F67" s="6">
        <f t="shared" si="2"/>
        <v>3.7111111111111112</v>
      </c>
    </row>
    <row r="68" spans="1:6" x14ac:dyDescent="0.25">
      <c r="A68" s="11">
        <v>107</v>
      </c>
      <c r="B68" s="2">
        <v>146</v>
      </c>
      <c r="C68" s="2">
        <v>60</v>
      </c>
      <c r="D68" s="2">
        <f t="shared" si="0"/>
        <v>206</v>
      </c>
      <c r="E68" s="2">
        <f t="shared" si="1"/>
        <v>-86</v>
      </c>
      <c r="F68" s="6">
        <f t="shared" si="2"/>
        <v>2.4333333333333331</v>
      </c>
    </row>
    <row r="69" spans="1:6" x14ac:dyDescent="0.25">
      <c r="A69" s="11">
        <v>108</v>
      </c>
      <c r="B69" s="2">
        <v>158</v>
      </c>
      <c r="C69" s="2">
        <v>40</v>
      </c>
      <c r="D69" s="2">
        <f t="shared" ref="D69:D81" si="3">SUM(B69:C69)</f>
        <v>198</v>
      </c>
      <c r="E69" s="2">
        <f t="shared" ref="E69:E81" si="4">C69-B69</f>
        <v>-118</v>
      </c>
      <c r="F69" s="6">
        <f t="shared" ref="F69:F81" si="5">B69/C69</f>
        <v>3.95</v>
      </c>
    </row>
    <row r="70" spans="1:6" x14ac:dyDescent="0.25">
      <c r="A70" s="11">
        <v>109</v>
      </c>
      <c r="B70" s="2">
        <v>223</v>
      </c>
      <c r="C70" s="2">
        <v>88</v>
      </c>
      <c r="D70" s="2">
        <f t="shared" si="3"/>
        <v>311</v>
      </c>
      <c r="E70" s="2">
        <f t="shared" si="4"/>
        <v>-135</v>
      </c>
      <c r="F70" s="6">
        <f t="shared" si="5"/>
        <v>2.5340909090909092</v>
      </c>
    </row>
    <row r="71" spans="1:6" x14ac:dyDescent="0.25">
      <c r="A71" s="11">
        <v>110</v>
      </c>
      <c r="B71" s="2">
        <v>264</v>
      </c>
      <c r="C71" s="2">
        <v>96</v>
      </c>
      <c r="D71" s="2">
        <f t="shared" si="3"/>
        <v>360</v>
      </c>
      <c r="E71" s="2">
        <f t="shared" si="4"/>
        <v>-168</v>
      </c>
      <c r="F71" s="6">
        <f t="shared" si="5"/>
        <v>2.75</v>
      </c>
    </row>
    <row r="72" spans="1:6" x14ac:dyDescent="0.25">
      <c r="A72" s="11">
        <v>111</v>
      </c>
      <c r="B72" s="2">
        <v>35</v>
      </c>
      <c r="C72" s="2">
        <v>18</v>
      </c>
      <c r="D72" s="2">
        <f t="shared" si="3"/>
        <v>53</v>
      </c>
      <c r="E72" s="2">
        <f t="shared" si="4"/>
        <v>-17</v>
      </c>
      <c r="F72" s="6">
        <f t="shared" si="5"/>
        <v>1.9444444444444444</v>
      </c>
    </row>
    <row r="73" spans="1:6" x14ac:dyDescent="0.25">
      <c r="A73" s="11">
        <v>112</v>
      </c>
      <c r="B73" s="2">
        <v>81</v>
      </c>
      <c r="C73" s="2">
        <v>47</v>
      </c>
      <c r="D73" s="2">
        <f t="shared" si="3"/>
        <v>128</v>
      </c>
      <c r="E73" s="2">
        <f t="shared" si="4"/>
        <v>-34</v>
      </c>
      <c r="F73" s="6">
        <f t="shared" si="5"/>
        <v>1.7234042553191489</v>
      </c>
    </row>
    <row r="74" spans="1:6" x14ac:dyDescent="0.25">
      <c r="A74" s="11">
        <v>113</v>
      </c>
      <c r="B74" s="2">
        <v>198</v>
      </c>
      <c r="C74" s="2">
        <v>69</v>
      </c>
      <c r="D74" s="2">
        <f t="shared" si="3"/>
        <v>267</v>
      </c>
      <c r="E74" s="2">
        <f t="shared" si="4"/>
        <v>-129</v>
      </c>
      <c r="F74" s="6">
        <f t="shared" si="5"/>
        <v>2.8695652173913042</v>
      </c>
    </row>
    <row r="75" spans="1:6" x14ac:dyDescent="0.25">
      <c r="A75" s="11">
        <v>114</v>
      </c>
      <c r="B75" s="2">
        <v>307</v>
      </c>
      <c r="C75" s="2">
        <v>135</v>
      </c>
      <c r="D75" s="2">
        <f t="shared" si="3"/>
        <v>442</v>
      </c>
      <c r="E75" s="2">
        <f t="shared" si="4"/>
        <v>-172</v>
      </c>
      <c r="F75" s="6">
        <f t="shared" si="5"/>
        <v>2.2740740740740741</v>
      </c>
    </row>
    <row r="76" spans="1:6" x14ac:dyDescent="0.25">
      <c r="A76" s="11">
        <v>115</v>
      </c>
      <c r="B76" s="2">
        <v>211</v>
      </c>
      <c r="C76" s="2">
        <v>76</v>
      </c>
      <c r="D76" s="2">
        <f t="shared" si="3"/>
        <v>287</v>
      </c>
      <c r="E76" s="2">
        <f t="shared" si="4"/>
        <v>-135</v>
      </c>
      <c r="F76" s="6">
        <f t="shared" si="5"/>
        <v>2.7763157894736841</v>
      </c>
    </row>
    <row r="77" spans="1:6" x14ac:dyDescent="0.25">
      <c r="A77" s="11">
        <v>120</v>
      </c>
      <c r="B77" s="2">
        <v>258</v>
      </c>
      <c r="C77" s="2">
        <v>119</v>
      </c>
      <c r="D77" s="2">
        <f t="shared" si="3"/>
        <v>377</v>
      </c>
      <c r="E77" s="2">
        <f t="shared" si="4"/>
        <v>-139</v>
      </c>
      <c r="F77" s="6">
        <f t="shared" si="5"/>
        <v>2.1680672268907561</v>
      </c>
    </row>
    <row r="78" spans="1:6" x14ac:dyDescent="0.25">
      <c r="A78" s="11">
        <v>121</v>
      </c>
      <c r="B78" s="2">
        <v>122</v>
      </c>
      <c r="C78" s="2">
        <v>141</v>
      </c>
      <c r="D78" s="2">
        <f t="shared" si="3"/>
        <v>263</v>
      </c>
      <c r="E78" s="2">
        <f t="shared" si="4"/>
        <v>19</v>
      </c>
      <c r="F78" s="6">
        <f t="shared" si="5"/>
        <v>0.86524822695035464</v>
      </c>
    </row>
    <row r="79" spans="1:6" x14ac:dyDescent="0.25">
      <c r="A79" s="11">
        <v>122</v>
      </c>
      <c r="B79" s="2">
        <v>71</v>
      </c>
      <c r="C79" s="2">
        <v>55</v>
      </c>
      <c r="D79" s="2">
        <f t="shared" si="3"/>
        <v>126</v>
      </c>
      <c r="E79" s="2">
        <f t="shared" si="4"/>
        <v>-16</v>
      </c>
      <c r="F79" s="6">
        <f t="shared" si="5"/>
        <v>1.290909090909091</v>
      </c>
    </row>
    <row r="80" spans="1:6" x14ac:dyDescent="0.25">
      <c r="A80" s="11">
        <v>123</v>
      </c>
      <c r="B80" s="2">
        <v>81</v>
      </c>
      <c r="C80" s="2">
        <v>37</v>
      </c>
      <c r="D80" s="2">
        <f t="shared" si="3"/>
        <v>118</v>
      </c>
      <c r="E80" s="2">
        <f t="shared" si="4"/>
        <v>-44</v>
      </c>
      <c r="F80" s="6">
        <f t="shared" si="5"/>
        <v>2.189189189189189</v>
      </c>
    </row>
    <row r="81" spans="1:6" x14ac:dyDescent="0.25">
      <c r="A81" s="4" t="s">
        <v>8</v>
      </c>
      <c r="B81" s="5">
        <v>13626</v>
      </c>
      <c r="C81" s="5">
        <v>4897</v>
      </c>
      <c r="D81" s="5">
        <f t="shared" si="3"/>
        <v>18523</v>
      </c>
      <c r="E81" s="5">
        <f t="shared" si="4"/>
        <v>-8729</v>
      </c>
      <c r="F81" s="6">
        <f t="shared" si="5"/>
        <v>2.782519910149071</v>
      </c>
    </row>
  </sheetData>
  <mergeCells count="1">
    <mergeCell ref="A1:F2"/>
  </mergeCells>
  <printOptions horizontalCentered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Normal="100" workbookViewId="0">
      <selection activeCell="L24" sqref="L24"/>
    </sheetView>
  </sheetViews>
  <sheetFormatPr defaultRowHeight="15" x14ac:dyDescent="0.25"/>
  <cols>
    <col min="1" max="1" width="34.710937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7" x14ac:dyDescent="0.25">
      <c r="A1" s="15" t="str">
        <f>Total!A1</f>
        <v>Non DAT and DAT Arrest Analysis 2Q 2022</v>
      </c>
      <c r="B1" s="15"/>
      <c r="C1" s="15"/>
      <c r="D1" s="15"/>
      <c r="E1" s="15"/>
      <c r="F1" s="15"/>
      <c r="G1" s="1"/>
    </row>
    <row r="2" spans="1:7" x14ac:dyDescent="0.25">
      <c r="A2" s="16"/>
      <c r="B2" s="16"/>
      <c r="C2" s="16"/>
      <c r="D2" s="16"/>
      <c r="E2" s="16"/>
      <c r="F2" s="16"/>
      <c r="G2" s="1"/>
    </row>
    <row r="3" spans="1:7" x14ac:dyDescent="0.25">
      <c r="A3" s="4" t="s">
        <v>18</v>
      </c>
      <c r="B3" s="7" t="s">
        <v>0</v>
      </c>
      <c r="C3" s="7" t="s">
        <v>10</v>
      </c>
      <c r="D3" s="7" t="s">
        <v>23</v>
      </c>
      <c r="E3" s="7" t="s">
        <v>21</v>
      </c>
      <c r="F3" s="7" t="s">
        <v>22</v>
      </c>
    </row>
    <row r="4" spans="1:7" x14ac:dyDescent="0.25">
      <c r="A4" s="4" t="s">
        <v>32</v>
      </c>
      <c r="B4" s="8">
        <v>36</v>
      </c>
      <c r="C4" s="8">
        <v>18</v>
      </c>
      <c r="D4" s="8">
        <f>SUM(B4:C4)</f>
        <v>54</v>
      </c>
      <c r="E4" s="8">
        <f>C4-B4</f>
        <v>-18</v>
      </c>
      <c r="F4" s="9">
        <f>B4/C4</f>
        <v>2</v>
      </c>
    </row>
    <row r="5" spans="1:7" x14ac:dyDescent="0.25">
      <c r="A5" s="4" t="s">
        <v>33</v>
      </c>
      <c r="B5" s="8">
        <v>688</v>
      </c>
      <c r="C5" s="8">
        <v>258</v>
      </c>
      <c r="D5" s="8">
        <f t="shared" ref="D5:D11" si="0">SUM(B5:C5)</f>
        <v>946</v>
      </c>
      <c r="E5" s="8">
        <f t="shared" ref="E5:E11" si="1">C5-B5</f>
        <v>-430</v>
      </c>
      <c r="F5" s="9">
        <f t="shared" ref="F5:F11" si="2">B5/C5</f>
        <v>2.6666666666666665</v>
      </c>
    </row>
    <row r="6" spans="1:7" x14ac:dyDescent="0.25">
      <c r="A6" s="4" t="s">
        <v>11</v>
      </c>
      <c r="B6" s="8">
        <v>6828</v>
      </c>
      <c r="C6" s="8">
        <v>2084</v>
      </c>
      <c r="D6" s="8">
        <f t="shared" si="0"/>
        <v>8912</v>
      </c>
      <c r="E6" s="8">
        <f t="shared" si="1"/>
        <v>-4744</v>
      </c>
      <c r="F6" s="9">
        <f t="shared" si="2"/>
        <v>3.2763915547024953</v>
      </c>
    </row>
    <row r="7" spans="1:7" x14ac:dyDescent="0.25">
      <c r="A7" s="4" t="s">
        <v>34</v>
      </c>
      <c r="B7" s="8">
        <v>1173</v>
      </c>
      <c r="C7" s="8">
        <v>517</v>
      </c>
      <c r="D7" s="8">
        <v>15072</v>
      </c>
      <c r="E7" s="8">
        <v>-3992</v>
      </c>
      <c r="F7" s="9">
        <f t="shared" si="2"/>
        <v>2.2688588007736943</v>
      </c>
    </row>
    <row r="8" spans="1:7" x14ac:dyDescent="0.25">
      <c r="A8" s="4" t="s">
        <v>12</v>
      </c>
      <c r="B8" s="8">
        <v>35</v>
      </c>
      <c r="C8" s="8">
        <v>15</v>
      </c>
      <c r="D8" s="8">
        <f t="shared" si="0"/>
        <v>50</v>
      </c>
      <c r="E8" s="8">
        <f t="shared" si="1"/>
        <v>-20</v>
      </c>
      <c r="F8" s="9">
        <f t="shared" si="2"/>
        <v>2.3333333333333335</v>
      </c>
    </row>
    <row r="9" spans="1:7" x14ac:dyDescent="0.25">
      <c r="A9" s="4" t="s">
        <v>13</v>
      </c>
      <c r="B9" s="8">
        <v>1478</v>
      </c>
      <c r="C9" s="8">
        <v>658</v>
      </c>
      <c r="D9" s="8">
        <f t="shared" si="0"/>
        <v>2136</v>
      </c>
      <c r="E9" s="8">
        <f t="shared" si="1"/>
        <v>-820</v>
      </c>
      <c r="F9" s="9">
        <f t="shared" si="2"/>
        <v>2.2462006079027357</v>
      </c>
    </row>
    <row r="10" spans="1:7" x14ac:dyDescent="0.25">
      <c r="A10" s="4" t="s">
        <v>35</v>
      </c>
      <c r="B10" s="8">
        <v>3388</v>
      </c>
      <c r="C10" s="8">
        <v>1347</v>
      </c>
      <c r="D10" s="8">
        <f t="shared" ref="D10" si="3">SUM(B10:C10)</f>
        <v>4735</v>
      </c>
      <c r="E10" s="8">
        <f t="shared" ref="E10" si="4">C10-B10</f>
        <v>-2041</v>
      </c>
      <c r="F10" s="9">
        <f t="shared" ref="F10" si="5">B10/C10</f>
        <v>2.5152190051967334</v>
      </c>
    </row>
    <row r="11" spans="1:7" x14ac:dyDescent="0.25">
      <c r="A11" s="4" t="s">
        <v>8</v>
      </c>
      <c r="B11" s="7">
        <v>13626</v>
      </c>
      <c r="C11" s="7">
        <v>4897</v>
      </c>
      <c r="D11" s="7">
        <f t="shared" si="0"/>
        <v>18523</v>
      </c>
      <c r="E11" s="7">
        <f t="shared" si="1"/>
        <v>-8729</v>
      </c>
      <c r="F11" s="9">
        <f t="shared" si="2"/>
        <v>2.782519910149071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zoomScaleNormal="100" workbookViewId="0">
      <selection activeCell="M23" sqref="M23"/>
    </sheetView>
  </sheetViews>
  <sheetFormatPr defaultRowHeight="15" x14ac:dyDescent="0.25"/>
  <cols>
    <col min="1" max="1" width="11.14062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9.28515625" bestFit="1" customWidth="1"/>
  </cols>
  <sheetData>
    <row r="1" spans="1:6" x14ac:dyDescent="0.25">
      <c r="A1" s="15" t="str">
        <f>Total!A1</f>
        <v>Non DAT and DAT Arrest Analysis 2Q 2022</v>
      </c>
      <c r="B1" s="15"/>
      <c r="C1" s="15"/>
      <c r="D1" s="15"/>
      <c r="E1" s="15"/>
      <c r="F1" s="15"/>
    </row>
    <row r="2" spans="1:6" x14ac:dyDescent="0.25">
      <c r="A2" s="16"/>
      <c r="B2" s="16"/>
      <c r="C2" s="16"/>
      <c r="D2" s="16"/>
      <c r="E2" s="16"/>
      <c r="F2" s="16"/>
    </row>
    <row r="3" spans="1:6" x14ac:dyDescent="0.25">
      <c r="A3" s="4" t="s">
        <v>19</v>
      </c>
      <c r="B3" s="7" t="s">
        <v>0</v>
      </c>
      <c r="C3" s="7" t="s">
        <v>10</v>
      </c>
      <c r="D3" s="7" t="s">
        <v>23</v>
      </c>
      <c r="E3" s="7" t="s">
        <v>21</v>
      </c>
      <c r="F3" s="7" t="s">
        <v>22</v>
      </c>
    </row>
    <row r="4" spans="1:6" x14ac:dyDescent="0.25">
      <c r="A4" s="4" t="s">
        <v>14</v>
      </c>
      <c r="B4" s="8">
        <v>2779</v>
      </c>
      <c r="C4" s="8">
        <v>1106</v>
      </c>
      <c r="D4" s="8">
        <f>SUM(B4:C4)</f>
        <v>3885</v>
      </c>
      <c r="E4" s="8">
        <f>C4-B4</f>
        <v>-1673</v>
      </c>
      <c r="F4" s="9">
        <f>B4/C4</f>
        <v>2.5126582278481013</v>
      </c>
    </row>
    <row r="5" spans="1:6" x14ac:dyDescent="0.25">
      <c r="A5" s="4" t="s">
        <v>15</v>
      </c>
      <c r="B5" s="8">
        <v>10847</v>
      </c>
      <c r="C5" s="8">
        <v>3791</v>
      </c>
      <c r="D5" s="8">
        <f t="shared" ref="D5:D6" si="0">SUM(B5:C5)</f>
        <v>14638</v>
      </c>
      <c r="E5" s="8">
        <f t="shared" ref="E5:E6" si="1">C5-B5</f>
        <v>-7056</v>
      </c>
      <c r="F5" s="9">
        <f t="shared" ref="F5:F6" si="2">B5/C5</f>
        <v>2.8612503297283038</v>
      </c>
    </row>
    <row r="6" spans="1:6" x14ac:dyDescent="0.25">
      <c r="A6" s="4" t="s">
        <v>8</v>
      </c>
      <c r="B6" s="7">
        <v>13626</v>
      </c>
      <c r="C6" s="7">
        <v>4897</v>
      </c>
      <c r="D6" s="7">
        <f t="shared" si="0"/>
        <v>18523</v>
      </c>
      <c r="E6" s="7">
        <f t="shared" si="1"/>
        <v>-8729</v>
      </c>
      <c r="F6" s="9">
        <f t="shared" si="2"/>
        <v>2.782519910149071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zoomScaleNormal="100" workbookViewId="0">
      <selection activeCell="F35" sqref="F35"/>
    </sheetView>
  </sheetViews>
  <sheetFormatPr defaultRowHeight="15" x14ac:dyDescent="0.25"/>
  <cols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10" x14ac:dyDescent="0.25">
      <c r="A1" s="15" t="str">
        <f>Total!A1</f>
        <v>Non DAT and DAT Arrest Analysis 2Q 2022</v>
      </c>
      <c r="B1" s="15"/>
      <c r="C1" s="15"/>
      <c r="D1" s="15"/>
      <c r="E1" s="15"/>
      <c r="F1" s="15"/>
    </row>
    <row r="2" spans="1:10" x14ac:dyDescent="0.25">
      <c r="A2" s="15"/>
      <c r="B2" s="15"/>
      <c r="C2" s="15"/>
      <c r="D2" s="15"/>
      <c r="E2" s="15"/>
      <c r="F2" s="15"/>
    </row>
    <row r="3" spans="1:10" x14ac:dyDescent="0.25">
      <c r="A3" s="4" t="s">
        <v>20</v>
      </c>
      <c r="B3" s="7" t="s">
        <v>0</v>
      </c>
      <c r="C3" s="7" t="s">
        <v>10</v>
      </c>
      <c r="D3" s="7" t="s">
        <v>23</v>
      </c>
      <c r="E3" s="7" t="s">
        <v>21</v>
      </c>
      <c r="F3" s="7" t="s">
        <v>22</v>
      </c>
    </row>
    <row r="4" spans="1:10" x14ac:dyDescent="0.25">
      <c r="A4" s="4" t="s">
        <v>24</v>
      </c>
      <c r="B4" s="8">
        <v>0</v>
      </c>
      <c r="C4" s="8">
        <v>0</v>
      </c>
      <c r="D4" s="8">
        <f>SUM(B4:C4)</f>
        <v>0</v>
      </c>
      <c r="E4" s="8">
        <f>C4-B4</f>
        <v>0</v>
      </c>
      <c r="F4" s="9" t="str">
        <f>IF(C4=0,"**.*",(B4/C4))</f>
        <v>**.*</v>
      </c>
    </row>
    <row r="5" spans="1:10" x14ac:dyDescent="0.25">
      <c r="A5" s="4" t="s">
        <v>25</v>
      </c>
      <c r="B5" s="8">
        <v>410</v>
      </c>
      <c r="C5" s="8">
        <v>0</v>
      </c>
      <c r="D5" s="8">
        <f t="shared" ref="D5:D10" si="0">SUM(B5:C5)</f>
        <v>410</v>
      </c>
      <c r="E5" s="8">
        <f t="shared" ref="E5:E10" si="1">C5-B5</f>
        <v>-410</v>
      </c>
      <c r="F5" s="9" t="str">
        <f t="shared" ref="F5:F10" si="2">IF(C5=0,"**.*",(B5/C5))</f>
        <v>**.*</v>
      </c>
    </row>
    <row r="6" spans="1:10" x14ac:dyDescent="0.25">
      <c r="A6" s="4" t="s">
        <v>26</v>
      </c>
      <c r="B6" s="8">
        <v>1754</v>
      </c>
      <c r="C6" s="8">
        <v>863</v>
      </c>
      <c r="D6" s="8">
        <f t="shared" si="0"/>
        <v>2617</v>
      </c>
      <c r="E6" s="8">
        <f t="shared" si="1"/>
        <v>-891</v>
      </c>
      <c r="F6" s="9">
        <f t="shared" si="2"/>
        <v>2.0324449594438008</v>
      </c>
    </row>
    <row r="7" spans="1:10" x14ac:dyDescent="0.25">
      <c r="A7" s="4" t="s">
        <v>27</v>
      </c>
      <c r="B7" s="8">
        <v>6894</v>
      </c>
      <c r="C7" s="8">
        <v>2332</v>
      </c>
      <c r="D7" s="8">
        <f t="shared" si="0"/>
        <v>9226</v>
      </c>
      <c r="E7" s="8">
        <f t="shared" si="1"/>
        <v>-4562</v>
      </c>
      <c r="F7" s="9">
        <f t="shared" si="2"/>
        <v>2.956260720411664</v>
      </c>
    </row>
    <row r="8" spans="1:10" x14ac:dyDescent="0.25">
      <c r="A8" s="4" t="s">
        <v>28</v>
      </c>
      <c r="B8" s="8">
        <v>4050</v>
      </c>
      <c r="C8" s="8">
        <v>1415</v>
      </c>
      <c r="D8" s="8">
        <f t="shared" si="0"/>
        <v>5465</v>
      </c>
      <c r="E8" s="8">
        <f t="shared" si="1"/>
        <v>-2635</v>
      </c>
      <c r="F8" s="9">
        <f t="shared" si="2"/>
        <v>2.862190812720848</v>
      </c>
    </row>
    <row r="9" spans="1:10" x14ac:dyDescent="0.25">
      <c r="A9" s="4" t="s">
        <v>29</v>
      </c>
      <c r="B9" s="8">
        <v>518</v>
      </c>
      <c r="C9" s="8">
        <v>287</v>
      </c>
      <c r="D9" s="8">
        <f t="shared" si="0"/>
        <v>805</v>
      </c>
      <c r="E9" s="8">
        <f t="shared" si="1"/>
        <v>-231</v>
      </c>
      <c r="F9" s="9">
        <f t="shared" si="2"/>
        <v>1.8048780487804879</v>
      </c>
    </row>
    <row r="10" spans="1:10" x14ac:dyDescent="0.25">
      <c r="A10" s="4" t="s">
        <v>8</v>
      </c>
      <c r="B10" s="7">
        <v>13626</v>
      </c>
      <c r="C10" s="7">
        <v>4897</v>
      </c>
      <c r="D10" s="7">
        <f t="shared" si="0"/>
        <v>18523</v>
      </c>
      <c r="E10" s="7">
        <f t="shared" si="1"/>
        <v>-8729</v>
      </c>
      <c r="F10" s="9">
        <f t="shared" si="2"/>
        <v>2.782519910149071</v>
      </c>
      <c r="J10" s="14"/>
    </row>
    <row r="11" spans="1:10" x14ac:dyDescent="0.25">
      <c r="J11" s="14"/>
    </row>
    <row r="12" spans="1:10" x14ac:dyDescent="0.25">
      <c r="J12" s="14"/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Total</vt:lpstr>
      <vt:lpstr>Boro</vt:lpstr>
      <vt:lpstr>PCT</vt:lpstr>
      <vt:lpstr>Race</vt:lpstr>
      <vt:lpstr>Sex</vt:lpstr>
      <vt:lpstr>Age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CAPPS-02</dc:creator>
  <cp:lastModifiedBy>KAISER, MICHAEL</cp:lastModifiedBy>
  <cp:lastPrinted>2022-07-07T10:36:41Z</cp:lastPrinted>
  <dcterms:created xsi:type="dcterms:W3CDTF">2016-07-22T11:47:05Z</dcterms:created>
  <dcterms:modified xsi:type="dcterms:W3CDTF">2022-08-02T18:01:46Z</dcterms:modified>
</cp:coreProperties>
</file>