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EGAL\Compliance\Local Laws &amp; Executive Orders\LL28 of 2008 - Non-Governmental Funding\'24 Report\"/>
    </mc:Choice>
  </mc:AlternateContent>
  <xr:revisionPtr revIDLastSave="0" documentId="8_{0248A1B9-4F8A-446D-AD40-6F42E319D716}" xr6:coauthVersionLast="47" xr6:coauthVersionMax="47" xr10:uidLastSave="{00000000-0000-0000-0000-000000000000}"/>
  <bookViews>
    <workbookView xWindow="28680" yWindow="-195" windowWidth="29040" windowHeight="15840" xr2:uid="{00000000-000D-0000-FFFF-FFFF00000000}"/>
  </bookViews>
  <sheets>
    <sheet name="LL 28 - Proposed Form " sheetId="10" r:id="rId1"/>
    <sheet name="Proposed Grants and Fundraising" sheetId="11" r:id="rId2"/>
  </sheets>
  <definedNames>
    <definedName name="_xlnm._FilterDatabase" localSheetId="0" hidden="1">'LL 28 - Proposed Form '!$A$5:$G$5</definedName>
    <definedName name="AgreementType">#REF!</definedName>
    <definedName name="Borough">#REF!</definedName>
    <definedName name="CapitalImprovements">#REF!</definedName>
    <definedName name="COIBApproval">#REF!</definedName>
    <definedName name="CommissionersRole">#REF!</definedName>
    <definedName name="CommissionersVoting">#REF!</definedName>
    <definedName name="ConcessionProvisions">#REF!</definedName>
    <definedName name="DesigneesVoting">#REF!</definedName>
    <definedName name="EntityType">#REF!</definedName>
    <definedName name="FundraisingProvisions">#REF!</definedName>
    <definedName name="MayoralAppointees">#REF!</definedName>
    <definedName name="RoleofParkAdmin">#REF!</definedName>
    <definedName name="SpecialEventPermitting">#REF!</definedName>
    <definedName name="SpecialEventRevenu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1" i="11" l="1"/>
  <c r="E124" i="11"/>
  <c r="E113" i="11"/>
  <c r="E52" i="11"/>
  <c r="E51" i="11"/>
  <c r="E50" i="11"/>
  <c r="E47" i="11"/>
  <c r="E45" i="11"/>
  <c r="E44" i="11"/>
  <c r="E43" i="11"/>
  <c r="E41" i="11"/>
  <c r="E40" i="11"/>
  <c r="E36" i="11"/>
  <c r="E33" i="11"/>
  <c r="E32" i="11"/>
  <c r="E31" i="11"/>
  <c r="E29" i="11"/>
  <c r="E28" i="11"/>
  <c r="E27" i="11"/>
  <c r="E26" i="11"/>
  <c r="E25" i="11"/>
  <c r="E24" i="11"/>
  <c r="E22" i="11"/>
  <c r="E20" i="11"/>
  <c r="E15" i="11"/>
  <c r="E12" i="11"/>
  <c r="E11" i="11"/>
  <c r="E9" i="11"/>
  <c r="E8" i="11"/>
</calcChain>
</file>

<file path=xl/sharedStrings.xml><?xml version="1.0" encoding="utf-8"?>
<sst xmlns="http://schemas.openxmlformats.org/spreadsheetml/2006/main" count="650" uniqueCount="320">
  <si>
    <t xml:space="preserve">Local Law 28 </t>
  </si>
  <si>
    <t xml:space="preserve">Partner Reporting Form </t>
  </si>
  <si>
    <t>Partner Name</t>
  </si>
  <si>
    <t>Park Location</t>
  </si>
  <si>
    <t>Borough</t>
  </si>
  <si>
    <t>Year-End</t>
  </si>
  <si>
    <t>Total Spending - Maintenance and Operations</t>
  </si>
  <si>
    <t xml:space="preserve">Total Spending  - Programming </t>
  </si>
  <si>
    <t xml:space="preserve">Total Spending  - 
Capital </t>
  </si>
  <si>
    <t>Manhattan</t>
  </si>
  <si>
    <t>Times Square District Management Association, Inc.</t>
  </si>
  <si>
    <t xml:space="preserve">City Parks Foundation, Inc. </t>
  </si>
  <si>
    <t>Rumsey Playfield, Central Park</t>
  </si>
  <si>
    <t>Citywide</t>
  </si>
  <si>
    <t>Bella Abzug Park</t>
  </si>
  <si>
    <t>Arverne Central Park Reserve</t>
  </si>
  <si>
    <t>Bronx River Alliance</t>
  </si>
  <si>
    <t>City Park Foundation</t>
  </si>
  <si>
    <t>Greenacre Foundation</t>
  </si>
  <si>
    <t>District Management Association</t>
  </si>
  <si>
    <t>BBP Development  Corporation</t>
  </si>
  <si>
    <t>BOP Greenpoint LLC</t>
  </si>
  <si>
    <t>Brooklyn Heights Associations Inc.</t>
  </si>
  <si>
    <t>Central Park Conservancy</t>
  </si>
  <si>
    <t>Economic Development Corporation</t>
  </si>
  <si>
    <t>Edge Property Owners Association, Inc</t>
  </si>
  <si>
    <t>Elevance Health Inc.</t>
  </si>
  <si>
    <t>Friends of the Highline</t>
  </si>
  <si>
    <t>Friends of Roosevelt Park</t>
  </si>
  <si>
    <t>Fort Greene Conservancy</t>
  </si>
  <si>
    <t>JFK International Air Terminal LLC</t>
  </si>
  <si>
    <t>HPS 50th Ave Associates</t>
  </si>
  <si>
    <t>HPS Borden Ave Associates</t>
  </si>
  <si>
    <t>52-03 Center LLC for HPS (Parcel C North)</t>
  </si>
  <si>
    <t>52-41 Center LLC for HPS (Parcel C South)</t>
  </si>
  <si>
    <t>Gotham HPS LLC (Parcel F/G South)</t>
  </si>
  <si>
    <t>Hudson Park</t>
  </si>
  <si>
    <t>Hurondia West Homeowners Asson. Inc</t>
  </si>
  <si>
    <t>Huson River Foundation</t>
  </si>
  <si>
    <t>Madison Square Park Conservancy</t>
  </si>
  <si>
    <t>Metropolitan Transit Authority</t>
  </si>
  <si>
    <t>National Audubon Society</t>
  </si>
  <si>
    <t>NYU</t>
  </si>
  <si>
    <t>New York Harbor Foundation</t>
  </si>
  <si>
    <t>Omnicap Group LLC</t>
  </si>
  <si>
    <t>PPD Partners III LLC</t>
  </si>
  <si>
    <t>Permanent Mission of Azerbaijan to the United Nations</t>
  </si>
  <si>
    <t>Port Authority</t>
  </si>
  <si>
    <t>Randall's Island</t>
  </si>
  <si>
    <t>Rector Church Warden-Vestrymen Trinity Church</t>
  </si>
  <si>
    <t>Riverside South Property Owners Association</t>
  </si>
  <si>
    <t>Stapleton Waterfront Open Space</t>
  </si>
  <si>
    <t>The Metropolitan Museum of Art</t>
  </si>
  <si>
    <t>The Queen Elizabeth II: September 11 Garden Inc</t>
  </si>
  <si>
    <t>The Trustees of Columbia University</t>
  </si>
  <si>
    <t>Two Trees Management Co. LLC</t>
  </si>
  <si>
    <t>Williamsburg Waterfront Association</t>
  </si>
  <si>
    <t>Washington Square Park Conservancy</t>
  </si>
  <si>
    <t>Wollman Rink Partners LLC</t>
  </si>
  <si>
    <t>World of Discovery Day Camp</t>
  </si>
  <si>
    <t>Arverne Park</t>
  </si>
  <si>
    <t xml:space="preserve">Bronx </t>
  </si>
  <si>
    <t>Morningside Park</t>
  </si>
  <si>
    <t>Queens Plaza</t>
  </si>
  <si>
    <t>Brooklyn Bridge Park</t>
  </si>
  <si>
    <t>Greenpoint Landing</t>
  </si>
  <si>
    <t>Promenade Park</t>
  </si>
  <si>
    <t>Central Park</t>
  </si>
  <si>
    <t>East River Waterfront Esplanade</t>
  </si>
  <si>
    <t>Bush Terminal</t>
  </si>
  <si>
    <t>Williamsburg Edge</t>
  </si>
  <si>
    <t>Roosevelt Park</t>
  </si>
  <si>
    <t>Fort Greene Park</t>
  </si>
  <si>
    <t>Baisley Pond Park</t>
  </si>
  <si>
    <t>Hunters Point South Park</t>
  </si>
  <si>
    <t>West Street Public Area</t>
  </si>
  <si>
    <t>Madison Square Park</t>
  </si>
  <si>
    <t>Grand Canal Easement</t>
  </si>
  <si>
    <t>Hook Creek Park</t>
  </si>
  <si>
    <t>Washington Square Park</t>
  </si>
  <si>
    <t>Prospect Park Plaza</t>
  </si>
  <si>
    <t>Lew Fidler Park</t>
  </si>
  <si>
    <t>Idlewild Park</t>
  </si>
  <si>
    <t>Riverside Park South</t>
  </si>
  <si>
    <t>Staten Island</t>
  </si>
  <si>
    <t>West Harlem Piers Park</t>
  </si>
  <si>
    <t>Domino Sugar Park</t>
  </si>
  <si>
    <t>Public Access Area</t>
  </si>
  <si>
    <t>Wollman Rink</t>
  </si>
  <si>
    <t>Northeast Queens</t>
  </si>
  <si>
    <t>Queens</t>
  </si>
  <si>
    <t>Bronx</t>
  </si>
  <si>
    <t>Brooklyn</t>
  </si>
  <si>
    <t>Friends of the High Line, Inc.</t>
  </si>
  <si>
    <t>The Forest Park Trust, Inc.</t>
  </si>
  <si>
    <t>Forest &amp; Highland Park</t>
  </si>
  <si>
    <t>34th Street Partnership, Inc.</t>
  </si>
  <si>
    <t>Herald and Greeley Squares</t>
  </si>
  <si>
    <t>Bryant Park Corporation</t>
  </si>
  <si>
    <t>Local Law 28 of 2008 (Int. 0384-2014)</t>
  </si>
  <si>
    <t xml:space="preserve">FY 22 Annual Report on Non-Governmental Funding for New York City Parks </t>
  </si>
  <si>
    <t xml:space="preserve">Non-governmental funding donated directly to the Department of Parks and Recreation </t>
  </si>
  <si>
    <t>Donor</t>
  </si>
  <si>
    <t>Park</t>
  </si>
  <si>
    <t>Community Board</t>
  </si>
  <si>
    <t>Funding Amount</t>
  </si>
  <si>
    <t>Queens 14</t>
  </si>
  <si>
    <t>Bronx 2, 6, 7, 9, 11, 12</t>
  </si>
  <si>
    <t>Manhattan 9</t>
  </si>
  <si>
    <t>Queens 1</t>
  </si>
  <si>
    <t>Brooklyn 2, 6</t>
  </si>
  <si>
    <t>Brooklyn 1</t>
  </si>
  <si>
    <t>Brooklyn 2</t>
  </si>
  <si>
    <t>Manhattan 5, 6, 7, 8, 10, 11</t>
  </si>
  <si>
    <t>Manhattan 1, 3, 6, 8, 11</t>
  </si>
  <si>
    <t>Brooklyn 7</t>
  </si>
  <si>
    <t>Manhattan 2, 4</t>
  </si>
  <si>
    <t>Manhattan 7</t>
  </si>
  <si>
    <t>Queens 12</t>
  </si>
  <si>
    <t>Queens 2</t>
  </si>
  <si>
    <t>Bronx 8</t>
  </si>
  <si>
    <t>Manhattan 5</t>
  </si>
  <si>
    <t>Manhattan 2</t>
  </si>
  <si>
    <t>Queens 13</t>
  </si>
  <si>
    <t>Brooklyn 16</t>
  </si>
  <si>
    <t>Brooklyn 15, 18</t>
  </si>
  <si>
    <t>Manhattan 11</t>
  </si>
  <si>
    <t>Staten Island Boroughwide</t>
  </si>
  <si>
    <t>Manhattan 1</t>
  </si>
  <si>
    <t>Queens 11</t>
  </si>
  <si>
    <t>Alliance for Flushing Meadows Corona Park</t>
  </si>
  <si>
    <t>Flushing Meadows Corona Park</t>
  </si>
  <si>
    <t>Riverside Park Conservancy</t>
  </si>
  <si>
    <t>Riverside Park</t>
  </si>
  <si>
    <t>Sakura Park</t>
  </si>
  <si>
    <t>Fort Washington Park</t>
  </si>
  <si>
    <t>Prospect Park Alliance, Inc.</t>
  </si>
  <si>
    <t>Prospect Park</t>
  </si>
  <si>
    <t xml:space="preserve">Brooklyn </t>
  </si>
  <si>
    <t>The Battery Conservancy</t>
  </si>
  <si>
    <t>The Battery</t>
  </si>
  <si>
    <t>Greenbelt</t>
  </si>
  <si>
    <t>Randall's Island Park Alliance, Inc.</t>
  </si>
  <si>
    <t>Socrates Sculpture Park</t>
  </si>
  <si>
    <t>New York Restoration Project</t>
  </si>
  <si>
    <t>Southern Queens Park Association</t>
  </si>
  <si>
    <t>Bryant Park</t>
  </si>
  <si>
    <t>The High Line</t>
  </si>
  <si>
    <t>Randall's Island Park</t>
  </si>
  <si>
    <t>Roy Wilkins Recreation Center</t>
  </si>
  <si>
    <t>Father Duffy Square</t>
  </si>
  <si>
    <t>Greenbelt Conservancy</t>
  </si>
  <si>
    <t>Hudson Yards Hell's Kitchen Alliance</t>
  </si>
  <si>
    <t>Damrosch Park</t>
  </si>
  <si>
    <t>Sherman Creek &amp; Highbridge Park</t>
  </si>
  <si>
    <t>Footnotes</t>
  </si>
  <si>
    <t>2. Includes total spending for all of Lincoln Center Inc.'s public activities, not just Damrosch Park</t>
  </si>
  <si>
    <t>City Parks Foundation, Inc. (contractual work performed at locations citywide)</t>
  </si>
  <si>
    <t>Red Hook Initiative</t>
  </si>
  <si>
    <t>Bronx 9</t>
  </si>
  <si>
    <t>Soundview Park</t>
  </si>
  <si>
    <t>High Line</t>
  </si>
  <si>
    <t>Manhattan 8</t>
  </si>
  <si>
    <t>Duarte Square</t>
  </si>
  <si>
    <r>
      <t>Central Park Conservancy</t>
    </r>
    <r>
      <rPr>
        <vertAlign val="superscript"/>
        <sz val="11"/>
        <color theme="1"/>
        <rFont val="Calibri"/>
        <family val="2"/>
        <scheme val="minor"/>
      </rPr>
      <t>1</t>
    </r>
  </si>
  <si>
    <r>
      <t>Lincoln Center for the Performing Arts, Inc.</t>
    </r>
    <r>
      <rPr>
        <vertAlign val="superscript"/>
        <sz val="11"/>
        <color theme="1"/>
        <rFont val="Calibri"/>
        <family val="2"/>
        <scheme val="minor"/>
      </rPr>
      <t>2</t>
    </r>
  </si>
  <si>
    <t>Socrates Sculpture Park, Inc.</t>
  </si>
  <si>
    <t>Red Hook Community Farm - 560 Columbia Street</t>
  </si>
  <si>
    <t>Municipal Art Society</t>
  </si>
  <si>
    <t>Delegation of Flanders to the USA</t>
  </si>
  <si>
    <t>Dewitt Clinton Park</t>
  </si>
  <si>
    <t>Karan Weiss (Urban Zen)</t>
  </si>
  <si>
    <t>American Battle Monument Commission</t>
  </si>
  <si>
    <t>Battery Park</t>
  </si>
  <si>
    <t>Dalio Foundation</t>
  </si>
  <si>
    <t>Stuyvesant Park and Mitchel Square</t>
  </si>
  <si>
    <t>6, 12</t>
  </si>
  <si>
    <t>MSC Foundation</t>
  </si>
  <si>
    <t>Multiple GreenThumb community gardens in South Brooklyn</t>
  </si>
  <si>
    <t>B06</t>
  </si>
  <si>
    <t>The Mountaintop Seed Collective</t>
  </si>
  <si>
    <t>Seed packages to share with GreenThumb community gardeners</t>
  </si>
  <si>
    <t>Wall Street Journal</t>
  </si>
  <si>
    <t>Garden structure at Hart to Hart</t>
  </si>
  <si>
    <t>B03</t>
  </si>
  <si>
    <t>New Affiliates</t>
  </si>
  <si>
    <t>Garden structure at The Garden by the Bay</t>
  </si>
  <si>
    <t>Q14</t>
  </si>
  <si>
    <t>Ocean Breeze Park Alliance</t>
  </si>
  <si>
    <t>Ocean Breeze Park</t>
  </si>
  <si>
    <t>SI 2</t>
  </si>
  <si>
    <t>Alteryx</t>
  </si>
  <si>
    <t>Long Island City STC</t>
  </si>
  <si>
    <t>QN 2</t>
  </si>
  <si>
    <t>Humanscale</t>
  </si>
  <si>
    <t>Pelham Bay Park Forest Rest</t>
  </si>
  <si>
    <t>BX 10</t>
  </si>
  <si>
    <t>BNP Paribas</t>
  </si>
  <si>
    <t>Corona Street Tree Care</t>
  </si>
  <si>
    <t>QN 4</t>
  </si>
  <si>
    <t>Societe Generale</t>
  </si>
  <si>
    <t>Kissena Park Planting</t>
  </si>
  <si>
    <t>QN 7</t>
  </si>
  <si>
    <t>738-444 Eleventh Aveue TRR, LLC</t>
  </si>
  <si>
    <t>Bella Abzug Park Addition</t>
  </si>
  <si>
    <t>MN 4</t>
  </si>
  <si>
    <t>Acacia Sendero Verde II Housing Dev. Fund Co. Inc.</t>
  </si>
  <si>
    <t>Diveristy Edible Farm, Mission Garden, Villa Santruce Garden</t>
  </si>
  <si>
    <t>MN 11</t>
  </si>
  <si>
    <t>Outside</t>
  </si>
  <si>
    <t>BCBS Healthplus</t>
  </si>
  <si>
    <t xml:space="preserve">St. James </t>
  </si>
  <si>
    <t>Boroughwide</t>
  </si>
  <si>
    <t>Healthplus</t>
  </si>
  <si>
    <t>Montefiore</t>
  </si>
  <si>
    <t>BCBS Medicare</t>
  </si>
  <si>
    <t>On Running</t>
  </si>
  <si>
    <t>NYPL</t>
  </si>
  <si>
    <t>Pickleball</t>
  </si>
  <si>
    <t>Coke/Smartwater</t>
  </si>
  <si>
    <t>Bright Horizons</t>
  </si>
  <si>
    <t>Allied (Indy)</t>
  </si>
  <si>
    <t>Dermatology Specialists</t>
  </si>
  <si>
    <t>Bombas</t>
  </si>
  <si>
    <t>Allied (Super Mario)</t>
  </si>
  <si>
    <t>Lifeway</t>
  </si>
  <si>
    <t>Humana</t>
  </si>
  <si>
    <t>Audacy Radio</t>
  </si>
  <si>
    <t>NBPA</t>
  </si>
  <si>
    <t>Jets</t>
  </si>
  <si>
    <t>NY Knicks</t>
  </si>
  <si>
    <t>Nike</t>
  </si>
  <si>
    <t>Sara D</t>
  </si>
  <si>
    <t>MN 3</t>
  </si>
  <si>
    <t>The Children's Place</t>
  </si>
  <si>
    <t>Thom jeff</t>
  </si>
  <si>
    <t>MN11</t>
  </si>
  <si>
    <t>Linden</t>
  </si>
  <si>
    <t>BK 5</t>
  </si>
  <si>
    <t>Nike (via Magma)</t>
  </si>
  <si>
    <t>Anonymous</t>
  </si>
  <si>
    <t>Red Hook</t>
  </si>
  <si>
    <t>BK 6</t>
  </si>
  <si>
    <t>Wendel Foster</t>
  </si>
  <si>
    <t>BX 4</t>
  </si>
  <si>
    <t>TrackFam Inc</t>
  </si>
  <si>
    <t>Kissena Park</t>
  </si>
  <si>
    <t>Project Backboard</t>
  </si>
  <si>
    <t>Marconi</t>
  </si>
  <si>
    <t>QN 12</t>
  </si>
  <si>
    <t>Murray Playground</t>
  </si>
  <si>
    <t>Swish Together, Wish Together</t>
  </si>
  <si>
    <t>Othmar Ammann Playground</t>
  </si>
  <si>
    <t>Rucker Court</t>
  </si>
  <si>
    <t>MN 10</t>
  </si>
  <si>
    <t>Goalpher</t>
  </si>
  <si>
    <t>Jackie Robinson</t>
  </si>
  <si>
    <t>MN 9 and 10</t>
  </si>
  <si>
    <t>NY Mets</t>
  </si>
  <si>
    <t>FMCP Field 10</t>
  </si>
  <si>
    <t>QN 03, 04, 06, 07, 08</t>
  </si>
  <si>
    <t>Bond Vet</t>
  </si>
  <si>
    <t>Manhattan and Queens</t>
  </si>
  <si>
    <t>MN and QNs boroughs</t>
  </si>
  <si>
    <t>MN and QNs Boroughs</t>
  </si>
  <si>
    <t>Impact Melanoma</t>
  </si>
  <si>
    <t>BX, BK, SI, QN</t>
  </si>
  <si>
    <t>Beaches</t>
  </si>
  <si>
    <t>Yankees</t>
  </si>
  <si>
    <t>Macombs Dam</t>
  </si>
  <si>
    <t>Junior League</t>
  </si>
  <si>
    <t>MN Borough</t>
  </si>
  <si>
    <t>Sport Fair Inc (Swimsuits)</t>
  </si>
  <si>
    <t>East winds, Inc</t>
  </si>
  <si>
    <t xml:space="preserve">Isham, Al Smith, Jhood Wright, Chelsea, </t>
  </si>
  <si>
    <t>3, 4, 12,</t>
  </si>
  <si>
    <t>East Winds, Inc</t>
  </si>
  <si>
    <t>Alley Pond, Al Oerter</t>
  </si>
  <si>
    <t>7, 11</t>
  </si>
  <si>
    <t>Big Indie Hondo Inc</t>
  </si>
  <si>
    <t>QN Borough</t>
  </si>
  <si>
    <t>CBS Studios Inc</t>
  </si>
  <si>
    <t>Ghost Productions, Inc.</t>
  </si>
  <si>
    <t>Green Film Factory LLC</t>
  </si>
  <si>
    <t>North Center Productions</t>
  </si>
  <si>
    <t>Radical Media LLC</t>
  </si>
  <si>
    <t>Universal Television</t>
  </si>
  <si>
    <t>Triple Point Productions LLC</t>
  </si>
  <si>
    <t>BK Borough</t>
  </si>
  <si>
    <t>Universal Television LLC</t>
  </si>
  <si>
    <t>ABC Studios New York</t>
  </si>
  <si>
    <t>Anonymous Content</t>
  </si>
  <si>
    <t>Big Indie Smith Inc</t>
  </si>
  <si>
    <t>Blind Faith Productions LLC</t>
  </si>
  <si>
    <t>Eye Productions Inc</t>
  </si>
  <si>
    <t>Hungry Man, Inc</t>
  </si>
  <si>
    <t>LOLA PRODUCTION</t>
  </si>
  <si>
    <t>Warner Bros. Pictures, Inc.</t>
  </si>
  <si>
    <t>Woodridge Productions Inc</t>
  </si>
  <si>
    <t>20th Century Fox Film Corporation</t>
  </si>
  <si>
    <t>Sibling Rivalry Films LLC</t>
  </si>
  <si>
    <t>2099 Productions</t>
  </si>
  <si>
    <t>America Littoral Society</t>
  </si>
  <si>
    <t>Coney Island Creek</t>
  </si>
  <si>
    <t>12,000 culms of Ammophila - Cost unavailable</t>
  </si>
  <si>
    <t>NYC Parks Tree Time (reported with City Parks Foundation)</t>
  </si>
  <si>
    <t>Natural Areas Conservancy</t>
  </si>
  <si>
    <t>Audubon</t>
  </si>
  <si>
    <t>N/A</t>
  </si>
  <si>
    <t>Various</t>
  </si>
  <si>
    <t>Seagirt Ave Wetlands</t>
  </si>
  <si>
    <t>Idlewild/ Hook Creek</t>
  </si>
  <si>
    <t>Bronx River Greenway Parks</t>
  </si>
  <si>
    <t>Reporting Period: July 1, 2023 - June 30, 2024</t>
  </si>
  <si>
    <t>Alley Pond Environmental Center, Inc</t>
  </si>
  <si>
    <t>Alley Pond Park</t>
  </si>
  <si>
    <t>Inwood Canoe Club</t>
  </si>
  <si>
    <t>Inwood Hill/FortTryon</t>
  </si>
  <si>
    <t xml:space="preserve"> $-   </t>
  </si>
  <si>
    <t>1. Includes City Contract Revenue of $15,993,600 and City Capital Revenue of $25,525,209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</si>
</sst>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&quot;$&quot;* #,##0_);_(&quot;$&quot;* \(#,##0\);_(&quot;$&quot;* &quot;-&quot;??_);_(@_)"/>
    <numFmt numFmtId="166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i/>
      <sz val="10"/>
      <color theme="1"/>
      <name val="Arial"/>
      <family val="2"/>
    </font>
    <font>
      <sz val="10"/>
      <color rgb="FF00610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rgb="FF00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</font>
    <font>
      <sz val="10"/>
      <name val="Arial"/>
      <family val="2"/>
    </font>
    <font>
      <sz val="11"/>
      <color theme="1"/>
      <name val="Georgia"/>
      <family val="1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</cellStyleXfs>
  <cellXfs count="62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0" fillId="0" borderId="2" xfId="0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4" applyFont="1" applyFill="1" applyBorder="1" applyAlignment="1">
      <alignment horizontal="left"/>
    </xf>
    <xf numFmtId="0" fontId="11" fillId="0" borderId="0" xfId="5" applyFont="1" applyFill="1" applyBorder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3" applyFont="1" applyFill="1" applyBorder="1" applyAlignment="1">
      <alignment horizontal="left"/>
    </xf>
    <xf numFmtId="0" fontId="14" fillId="0" borderId="0" xfId="0" applyFont="1" applyAlignment="1">
      <alignment horizontal="left"/>
    </xf>
    <xf numFmtId="0" fontId="15" fillId="2" borderId="3" xfId="0" applyFont="1" applyFill="1" applyBorder="1" applyAlignment="1">
      <alignment horizontal="left"/>
    </xf>
    <xf numFmtId="0" fontId="15" fillId="2" borderId="4" xfId="0" applyFont="1" applyFill="1" applyBorder="1" applyAlignment="1">
      <alignment horizontal="left"/>
    </xf>
    <xf numFmtId="0" fontId="16" fillId="0" borderId="0" xfId="0" applyFont="1"/>
    <xf numFmtId="0" fontId="16" fillId="0" borderId="1" xfId="0" applyFont="1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 applyProtection="1">
      <alignment horizontal="left"/>
      <protection locked="0"/>
    </xf>
    <xf numFmtId="16" fontId="0" fillId="0" borderId="1" xfId="0" applyNumberFormat="1" applyBorder="1" applyAlignment="1" applyProtection="1">
      <alignment horizontal="right"/>
      <protection locked="0"/>
    </xf>
    <xf numFmtId="0" fontId="0" fillId="0" borderId="1" xfId="0" applyBorder="1" applyAlignment="1">
      <alignment wrapText="1"/>
    </xf>
    <xf numFmtId="165" fontId="0" fillId="0" borderId="1" xfId="1" applyNumberFormat="1" applyFont="1" applyFill="1" applyBorder="1" applyAlignment="1" applyProtection="1">
      <protection locked="0"/>
    </xf>
    <xf numFmtId="165" fontId="0" fillId="0" borderId="1" xfId="2" applyNumberFormat="1" applyFont="1" applyFill="1" applyBorder="1" applyAlignment="1" applyProtection="1">
      <protection locked="0"/>
    </xf>
    <xf numFmtId="0" fontId="0" fillId="0" borderId="1" xfId="0" applyBorder="1" applyProtection="1">
      <protection locked="0"/>
    </xf>
    <xf numFmtId="16" fontId="0" fillId="0" borderId="1" xfId="0" applyNumberFormat="1" applyBorder="1" applyProtection="1">
      <protection locked="0"/>
    </xf>
    <xf numFmtId="0" fontId="0" fillId="0" borderId="1" xfId="0" applyBorder="1"/>
    <xf numFmtId="0" fontId="16" fillId="0" borderId="1" xfId="0" applyFont="1" applyBorder="1"/>
    <xf numFmtId="0" fontId="0" fillId="0" borderId="1" xfId="0" applyBorder="1" applyAlignment="1">
      <alignment horizontal="left"/>
    </xf>
    <xf numFmtId="0" fontId="18" fillId="0" borderId="1" xfId="0" applyFont="1" applyBorder="1" applyAlignment="1">
      <alignment horizontal="left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/>
    </xf>
    <xf numFmtId="0" fontId="19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165" fontId="19" fillId="6" borderId="1" xfId="2" applyNumberFormat="1" applyFont="1" applyFill="1" applyBorder="1" applyAlignment="1">
      <alignment vertical="center"/>
    </xf>
    <xf numFmtId="0" fontId="9" fillId="0" borderId="1" xfId="0" applyFont="1" applyBorder="1"/>
    <xf numFmtId="0" fontId="19" fillId="0" borderId="1" xfId="0" applyFont="1" applyBorder="1"/>
    <xf numFmtId="44" fontId="19" fillId="0" borderId="1" xfId="2" applyFont="1" applyBorder="1" applyAlignment="1">
      <alignment horizontal="center" vertical="center"/>
    </xf>
    <xf numFmtId="0" fontId="20" fillId="6" borderId="1" xfId="0" applyFont="1" applyFill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left" wrapText="1"/>
    </xf>
    <xf numFmtId="0" fontId="21" fillId="0" borderId="1" xfId="0" applyFont="1" applyBorder="1" applyAlignment="1">
      <alignment horizontal="left"/>
    </xf>
    <xf numFmtId="0" fontId="21" fillId="0" borderId="1" xfId="0" applyFont="1" applyBorder="1" applyAlignment="1">
      <alignment vertical="top" wrapText="1"/>
    </xf>
    <xf numFmtId="0" fontId="19" fillId="0" borderId="1" xfId="0" applyFont="1" applyBorder="1" applyAlignment="1">
      <alignment vertical="center"/>
    </xf>
    <xf numFmtId="164" fontId="19" fillId="0" borderId="1" xfId="2" applyNumberFormat="1" applyFont="1" applyBorder="1" applyAlignment="1">
      <alignment vertical="center"/>
    </xf>
    <xf numFmtId="8" fontId="19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wrapText="1"/>
    </xf>
    <xf numFmtId="0" fontId="21" fillId="0" borderId="1" xfId="0" applyFont="1" applyBorder="1"/>
    <xf numFmtId="6" fontId="21" fillId="0" borderId="1" xfId="0" applyNumberFormat="1" applyFont="1" applyBorder="1"/>
    <xf numFmtId="8" fontId="16" fillId="0" borderId="1" xfId="0" applyNumberFormat="1" applyFont="1" applyBorder="1"/>
    <xf numFmtId="0" fontId="0" fillId="0" borderId="5" xfId="0" applyBorder="1" applyAlignment="1">
      <alignment wrapText="1"/>
    </xf>
    <xf numFmtId="16" fontId="0" fillId="0" borderId="1" xfId="0" quotePrefix="1" applyNumberFormat="1" applyBorder="1" applyProtection="1">
      <protection locked="0"/>
    </xf>
    <xf numFmtId="166" fontId="1" fillId="0" borderId="1" xfId="1" applyNumberFormat="1" applyFont="1" applyFill="1" applyBorder="1" applyProtection="1">
      <protection locked="0"/>
    </xf>
    <xf numFmtId="165" fontId="22" fillId="0" borderId="1" xfId="2" applyNumberFormat="1" applyFont="1" applyFill="1" applyBorder="1" applyProtection="1">
      <protection locked="0"/>
    </xf>
    <xf numFmtId="165" fontId="0" fillId="0" borderId="0" xfId="0" applyNumberFormat="1" applyAlignment="1" applyProtection="1">
      <alignment horizontal="right"/>
      <protection locked="0"/>
    </xf>
  </cellXfs>
  <cellStyles count="6">
    <cellStyle name="Bad" xfId="4" builtinId="27"/>
    <cellStyle name="Comma" xfId="1" builtinId="3"/>
    <cellStyle name="Currency" xfId="2" builtinId="4"/>
    <cellStyle name="Good" xfId="3" builtinId="26"/>
    <cellStyle name="Neutral" xfId="5" builtinId="2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T38"/>
  <sheetViews>
    <sheetView tabSelected="1" zoomScaleNormal="100" workbookViewId="0">
      <pane ySplit="5" topLeftCell="A13" activePane="bottomLeft" state="frozen"/>
      <selection pane="bottomLeft" activeCell="E21" sqref="E21"/>
    </sheetView>
  </sheetViews>
  <sheetFormatPr defaultColWidth="9.140625" defaultRowHeight="15" x14ac:dyDescent="0.25"/>
  <cols>
    <col min="1" max="1" width="47" style="7" customWidth="1"/>
    <col min="2" max="2" width="37.7109375" style="7" customWidth="1"/>
    <col min="3" max="3" width="20.85546875" style="7" customWidth="1"/>
    <col min="4" max="4" width="11.140625" style="8" customWidth="1"/>
    <col min="5" max="7" width="20.42578125" style="8" customWidth="1"/>
    <col min="8" max="18" width="8.7109375" customWidth="1"/>
    <col min="19" max="16384" width="9.140625" style="1"/>
  </cols>
  <sheetData>
    <row r="1" spans="1:19" ht="18.75" x14ac:dyDescent="0.3">
      <c r="A1" s="2" t="s">
        <v>0</v>
      </c>
    </row>
    <row r="2" spans="1:19" ht="18.75" x14ac:dyDescent="0.3">
      <c r="A2" s="2" t="s">
        <v>1</v>
      </c>
      <c r="E2" s="9"/>
      <c r="F2" s="9"/>
      <c r="G2" s="9"/>
    </row>
    <row r="3" spans="1:19" ht="18.75" x14ac:dyDescent="0.3">
      <c r="A3" s="2" t="s">
        <v>313</v>
      </c>
      <c r="E3" s="9"/>
      <c r="F3" s="9"/>
      <c r="G3" s="9"/>
    </row>
    <row r="4" spans="1:19" ht="18.75" x14ac:dyDescent="0.3">
      <c r="A4" s="2"/>
      <c r="E4" s="10"/>
      <c r="F4" s="10"/>
      <c r="G4" s="10"/>
    </row>
    <row r="5" spans="1:19" ht="45" x14ac:dyDescent="0.25">
      <c r="A5" s="3" t="s">
        <v>2</v>
      </c>
      <c r="B5" s="3" t="s">
        <v>3</v>
      </c>
      <c r="C5" s="3" t="s">
        <v>4</v>
      </c>
      <c r="D5" s="3" t="s">
        <v>5</v>
      </c>
      <c r="E5" s="12" t="s">
        <v>6</v>
      </c>
      <c r="F5" s="12" t="s">
        <v>7</v>
      </c>
      <c r="G5" s="12" t="s">
        <v>8</v>
      </c>
    </row>
    <row r="6" spans="1:19" ht="21" customHeight="1" x14ac:dyDescent="0.25">
      <c r="A6" s="24" t="s">
        <v>96</v>
      </c>
      <c r="B6" s="24" t="s">
        <v>97</v>
      </c>
      <c r="C6" s="25" t="s">
        <v>9</v>
      </c>
      <c r="D6" s="58">
        <v>45473</v>
      </c>
      <c r="E6" s="28">
        <v>838666</v>
      </c>
      <c r="F6" s="28">
        <v>457860</v>
      </c>
      <c r="G6" s="29">
        <v>215680</v>
      </c>
    </row>
    <row r="7" spans="1:19" ht="26.25" customHeight="1" x14ac:dyDescent="0.25">
      <c r="A7" s="57" t="s">
        <v>314</v>
      </c>
      <c r="B7" s="57" t="s">
        <v>315</v>
      </c>
      <c r="C7" s="30" t="s">
        <v>90</v>
      </c>
      <c r="D7" s="31">
        <v>45473</v>
      </c>
      <c r="E7" s="28">
        <v>129850.25</v>
      </c>
      <c r="F7" s="28">
        <v>377885.64</v>
      </c>
      <c r="G7" s="29">
        <v>0</v>
      </c>
      <c r="S7"/>
    </row>
    <row r="8" spans="1:19" ht="21" customHeight="1" x14ac:dyDescent="0.25">
      <c r="A8" s="27" t="s">
        <v>130</v>
      </c>
      <c r="B8" s="27" t="s">
        <v>131</v>
      </c>
      <c r="C8" s="30" t="s">
        <v>90</v>
      </c>
      <c r="D8" s="31">
        <v>45473</v>
      </c>
      <c r="E8" s="28">
        <v>233456</v>
      </c>
      <c r="F8" s="28">
        <v>65707</v>
      </c>
      <c r="G8" s="29">
        <v>0</v>
      </c>
    </row>
    <row r="9" spans="1:19" ht="21" customHeight="1" x14ac:dyDescent="0.25">
      <c r="A9" s="27" t="s">
        <v>16</v>
      </c>
      <c r="B9" s="27" t="s">
        <v>312</v>
      </c>
      <c r="C9" s="30" t="s">
        <v>61</v>
      </c>
      <c r="D9" s="31"/>
      <c r="E9" s="28"/>
      <c r="F9" s="28"/>
      <c r="G9" s="29"/>
    </row>
    <row r="10" spans="1:19" ht="21" customHeight="1" x14ac:dyDescent="0.25">
      <c r="A10" s="24" t="s">
        <v>98</v>
      </c>
      <c r="B10" s="24" t="s">
        <v>146</v>
      </c>
      <c r="C10" s="25" t="s">
        <v>9</v>
      </c>
      <c r="D10" s="58">
        <v>45473</v>
      </c>
      <c r="E10" s="28">
        <v>10503621</v>
      </c>
      <c r="F10" s="28">
        <v>18257440</v>
      </c>
      <c r="G10" s="29">
        <v>546535</v>
      </c>
    </row>
    <row r="11" spans="1:19" ht="21" customHeight="1" x14ac:dyDescent="0.25">
      <c r="A11" s="24" t="s">
        <v>164</v>
      </c>
      <c r="B11" s="24" t="s">
        <v>67</v>
      </c>
      <c r="C11" s="25" t="s">
        <v>9</v>
      </c>
      <c r="D11" s="26">
        <v>45473</v>
      </c>
      <c r="E11" s="28">
        <v>36680000</v>
      </c>
      <c r="F11" s="28">
        <v>9624000</v>
      </c>
      <c r="G11" s="29">
        <v>70098000</v>
      </c>
    </row>
    <row r="12" spans="1:19" ht="21" customHeight="1" x14ac:dyDescent="0.25">
      <c r="A12" s="24" t="s">
        <v>11</v>
      </c>
      <c r="B12" s="24" t="s">
        <v>12</v>
      </c>
      <c r="C12" s="25" t="s">
        <v>9</v>
      </c>
      <c r="D12" s="26">
        <v>45473</v>
      </c>
      <c r="E12" s="28"/>
      <c r="F12" s="28">
        <v>6582093</v>
      </c>
      <c r="G12" s="29"/>
    </row>
    <row r="13" spans="1:19" ht="32.25" customHeight="1" x14ac:dyDescent="0.25">
      <c r="A13" s="24" t="s">
        <v>157</v>
      </c>
      <c r="B13" s="24" t="s">
        <v>13</v>
      </c>
      <c r="C13" s="25" t="s">
        <v>13</v>
      </c>
      <c r="D13" s="26">
        <v>45473</v>
      </c>
      <c r="E13" s="28">
        <v>0</v>
      </c>
      <c r="F13" s="28">
        <v>2028210</v>
      </c>
      <c r="G13" s="29">
        <v>0</v>
      </c>
    </row>
    <row r="14" spans="1:19" ht="21" customHeight="1" x14ac:dyDescent="0.25">
      <c r="A14" s="24" t="s">
        <v>93</v>
      </c>
      <c r="B14" s="24" t="s">
        <v>147</v>
      </c>
      <c r="C14" s="25" t="s">
        <v>9</v>
      </c>
      <c r="D14" s="26">
        <v>45473</v>
      </c>
      <c r="E14" s="28">
        <v>6046634.79</v>
      </c>
      <c r="F14" s="28">
        <v>3853086.22</v>
      </c>
      <c r="G14" s="29">
        <v>1472454.27</v>
      </c>
    </row>
    <row r="15" spans="1:19" ht="21" customHeight="1" x14ac:dyDescent="0.25">
      <c r="A15" s="24" t="s">
        <v>151</v>
      </c>
      <c r="B15" s="24" t="s">
        <v>141</v>
      </c>
      <c r="C15" s="25" t="s">
        <v>84</v>
      </c>
      <c r="D15" s="26"/>
      <c r="E15" s="28"/>
      <c r="F15" s="28"/>
      <c r="G15" s="29"/>
    </row>
    <row r="16" spans="1:19" ht="21" customHeight="1" x14ac:dyDescent="0.25">
      <c r="A16" s="24" t="s">
        <v>152</v>
      </c>
      <c r="B16" s="24" t="s">
        <v>14</v>
      </c>
      <c r="C16" s="25" t="s">
        <v>9</v>
      </c>
      <c r="D16" s="31">
        <v>45473</v>
      </c>
      <c r="E16" s="59">
        <v>1206413</v>
      </c>
      <c r="F16" s="59">
        <v>288967</v>
      </c>
      <c r="G16" s="60">
        <v>226356</v>
      </c>
    </row>
    <row r="17" spans="1:20" ht="21" customHeight="1" x14ac:dyDescent="0.25">
      <c r="A17" s="57" t="s">
        <v>316</v>
      </c>
      <c r="B17" s="57" t="s">
        <v>317</v>
      </c>
      <c r="C17" s="30" t="s">
        <v>9</v>
      </c>
      <c r="D17" s="31">
        <v>45473</v>
      </c>
      <c r="E17" s="28">
        <v>20167</v>
      </c>
      <c r="F17" s="28">
        <v>1104</v>
      </c>
      <c r="G17" s="29">
        <v>5101</v>
      </c>
    </row>
    <row r="18" spans="1:20" ht="21" customHeight="1" x14ac:dyDescent="0.25">
      <c r="A18" s="24" t="s">
        <v>165</v>
      </c>
      <c r="B18" s="24" t="s">
        <v>153</v>
      </c>
      <c r="C18" s="25" t="s">
        <v>9</v>
      </c>
      <c r="D18" s="26">
        <v>45473</v>
      </c>
      <c r="E18" s="28">
        <v>9296004</v>
      </c>
      <c r="F18" s="28">
        <v>6929061</v>
      </c>
      <c r="G18" s="29">
        <v>665311</v>
      </c>
      <c r="S18"/>
    </row>
    <row r="19" spans="1:20" ht="21" customHeight="1" x14ac:dyDescent="0.25">
      <c r="A19" s="27" t="s">
        <v>39</v>
      </c>
      <c r="B19" s="27" t="s">
        <v>76</v>
      </c>
      <c r="C19" s="30" t="s">
        <v>9</v>
      </c>
      <c r="D19" s="31">
        <v>45473</v>
      </c>
      <c r="E19" s="28">
        <v>1901144</v>
      </c>
      <c r="F19" s="28">
        <v>2162799</v>
      </c>
      <c r="G19" s="29">
        <v>59892</v>
      </c>
      <c r="S19"/>
    </row>
    <row r="20" spans="1:20" ht="21" customHeight="1" x14ac:dyDescent="0.25">
      <c r="A20" s="27" t="s">
        <v>144</v>
      </c>
      <c r="B20" s="27" t="s">
        <v>154</v>
      </c>
      <c r="C20" s="30" t="s">
        <v>9</v>
      </c>
      <c r="D20" s="31">
        <v>45473</v>
      </c>
      <c r="E20" s="28">
        <v>674054</v>
      </c>
      <c r="F20" s="28">
        <v>199822</v>
      </c>
      <c r="G20" s="29" t="s">
        <v>318</v>
      </c>
    </row>
    <row r="21" spans="1:20" ht="21" customHeight="1" x14ac:dyDescent="0.25">
      <c r="A21" s="32" t="s">
        <v>136</v>
      </c>
      <c r="B21" s="24" t="s">
        <v>137</v>
      </c>
      <c r="C21" s="25" t="s">
        <v>138</v>
      </c>
      <c r="D21" s="26">
        <v>45473</v>
      </c>
      <c r="E21" s="28">
        <v>3043687.3168522269</v>
      </c>
      <c r="F21" s="28">
        <v>1580699.433704454</v>
      </c>
      <c r="G21" s="29">
        <v>678582.8574089082</v>
      </c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</row>
    <row r="22" spans="1:20" ht="29.25" customHeight="1" x14ac:dyDescent="0.25">
      <c r="A22" s="23" t="s">
        <v>142</v>
      </c>
      <c r="B22" s="23" t="s">
        <v>148</v>
      </c>
      <c r="C22" s="33" t="s">
        <v>9</v>
      </c>
      <c r="D22" s="26">
        <v>46022</v>
      </c>
      <c r="E22" s="59">
        <v>4251368.25</v>
      </c>
      <c r="F22" s="59">
        <v>1670261.06</v>
      </c>
      <c r="G22" s="59">
        <v>4870305.9099999992</v>
      </c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</row>
    <row r="23" spans="1:20" ht="21" customHeight="1" x14ac:dyDescent="0.25">
      <c r="A23" s="35" t="s">
        <v>158</v>
      </c>
      <c r="B23" s="35" t="s">
        <v>167</v>
      </c>
      <c r="C23" s="25" t="s">
        <v>138</v>
      </c>
      <c r="D23" s="31"/>
      <c r="E23" s="28"/>
      <c r="F23" s="28"/>
      <c r="G23" s="29"/>
    </row>
    <row r="24" spans="1:20" ht="21" customHeight="1" x14ac:dyDescent="0.25">
      <c r="A24" s="27" t="s">
        <v>132</v>
      </c>
      <c r="B24" s="27" t="s">
        <v>133</v>
      </c>
      <c r="C24" s="30" t="s">
        <v>9</v>
      </c>
      <c r="D24" s="26">
        <v>45473</v>
      </c>
      <c r="E24" s="28">
        <v>4427007.9861200154</v>
      </c>
      <c r="F24" s="28">
        <v>3668959.0396800055</v>
      </c>
      <c r="G24" s="29">
        <v>1162496.3499999999</v>
      </c>
    </row>
    <row r="25" spans="1:20" ht="21" customHeight="1" x14ac:dyDescent="0.25">
      <c r="A25" s="27" t="s">
        <v>132</v>
      </c>
      <c r="B25" s="27" t="s">
        <v>83</v>
      </c>
      <c r="C25" s="30" t="s">
        <v>9</v>
      </c>
      <c r="D25" s="26">
        <v>45473</v>
      </c>
      <c r="E25" s="28">
        <v>856142.2000000003</v>
      </c>
      <c r="F25" s="28">
        <v>293814.0300000002</v>
      </c>
      <c r="G25" s="29">
        <v>0</v>
      </c>
    </row>
    <row r="26" spans="1:20" ht="21" customHeight="1" x14ac:dyDescent="0.25">
      <c r="A26" s="27" t="s">
        <v>132</v>
      </c>
      <c r="B26" s="27" t="s">
        <v>85</v>
      </c>
      <c r="C26" s="30" t="s">
        <v>9</v>
      </c>
      <c r="D26" s="26">
        <v>45473</v>
      </c>
      <c r="E26" s="28">
        <v>1555.49</v>
      </c>
      <c r="F26" s="28">
        <v>7922.7121600000009</v>
      </c>
      <c r="G26" s="29">
        <v>0</v>
      </c>
    </row>
    <row r="27" spans="1:20" ht="21" customHeight="1" x14ac:dyDescent="0.25">
      <c r="A27" s="27" t="s">
        <v>132</v>
      </c>
      <c r="B27" s="27" t="s">
        <v>134</v>
      </c>
      <c r="C27" s="30" t="s">
        <v>9</v>
      </c>
      <c r="D27" s="26">
        <v>45473</v>
      </c>
      <c r="E27" s="28">
        <v>56803.750575000005</v>
      </c>
      <c r="F27" s="28">
        <v>19806.780400000003</v>
      </c>
      <c r="G27" s="29">
        <v>0</v>
      </c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</row>
    <row r="28" spans="1:20" ht="21" customHeight="1" x14ac:dyDescent="0.25">
      <c r="A28" s="27" t="s">
        <v>132</v>
      </c>
      <c r="B28" s="27" t="s">
        <v>135</v>
      </c>
      <c r="C28" s="30" t="s">
        <v>9</v>
      </c>
      <c r="D28" s="26">
        <v>45473</v>
      </c>
      <c r="E28" s="28">
        <v>125551.73330500002</v>
      </c>
      <c r="F28" s="28">
        <v>56683.32776</v>
      </c>
      <c r="G28" s="29">
        <v>0</v>
      </c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</row>
    <row r="29" spans="1:20" ht="21" customHeight="1" x14ac:dyDescent="0.25">
      <c r="A29" s="27" t="s">
        <v>166</v>
      </c>
      <c r="B29" s="27" t="s">
        <v>143</v>
      </c>
      <c r="C29" s="30" t="s">
        <v>90</v>
      </c>
      <c r="E29" s="28"/>
      <c r="F29" s="28"/>
      <c r="G29" s="29"/>
    </row>
    <row r="30" spans="1:20" ht="21" customHeight="1" x14ac:dyDescent="0.25">
      <c r="A30" s="23" t="s">
        <v>145</v>
      </c>
      <c r="B30" s="23" t="s">
        <v>149</v>
      </c>
      <c r="C30" s="33" t="s">
        <v>90</v>
      </c>
      <c r="D30" s="31"/>
      <c r="E30" s="28"/>
      <c r="F30" s="28"/>
      <c r="G30" s="29"/>
    </row>
    <row r="31" spans="1:20" ht="21" customHeight="1" x14ac:dyDescent="0.25">
      <c r="A31" s="27" t="s">
        <v>139</v>
      </c>
      <c r="B31" s="27" t="s">
        <v>140</v>
      </c>
      <c r="C31" s="30" t="s">
        <v>9</v>
      </c>
      <c r="D31" s="31">
        <v>44926</v>
      </c>
      <c r="E31" s="28">
        <v>1837403</v>
      </c>
      <c r="F31" s="28">
        <v>415510</v>
      </c>
      <c r="G31" s="29">
        <v>37985.25</v>
      </c>
    </row>
    <row r="32" spans="1:20" ht="21" customHeight="1" x14ac:dyDescent="0.25">
      <c r="A32" s="25" t="s">
        <v>94</v>
      </c>
      <c r="B32" s="25" t="s">
        <v>95</v>
      </c>
      <c r="C32" s="25" t="s">
        <v>90</v>
      </c>
      <c r="D32" s="26"/>
      <c r="E32" s="28"/>
      <c r="F32" s="28"/>
      <c r="G32" s="29"/>
    </row>
    <row r="33" spans="1:7" x14ac:dyDescent="0.25">
      <c r="A33" s="25" t="s">
        <v>10</v>
      </c>
      <c r="B33" s="25" t="s">
        <v>150</v>
      </c>
      <c r="C33" s="25" t="s">
        <v>9</v>
      </c>
      <c r="D33" s="26">
        <v>45473</v>
      </c>
      <c r="E33" s="28">
        <v>1941531</v>
      </c>
      <c r="F33" s="28">
        <v>0</v>
      </c>
      <c r="G33" s="29">
        <v>0</v>
      </c>
    </row>
    <row r="35" spans="1:7" x14ac:dyDescent="0.25">
      <c r="E35" s="61"/>
      <c r="F35" s="61"/>
      <c r="G35" s="61"/>
    </row>
    <row r="36" spans="1:7" x14ac:dyDescent="0.25">
      <c r="A36" s="7" t="s">
        <v>155</v>
      </c>
    </row>
    <row r="37" spans="1:7" x14ac:dyDescent="0.25">
      <c r="A37" s="7" t="s">
        <v>319</v>
      </c>
    </row>
    <row r="38" spans="1:7" x14ac:dyDescent="0.25">
      <c r="A38" s="7" t="s">
        <v>156</v>
      </c>
    </row>
  </sheetData>
  <autoFilter ref="A5:G5" xr:uid="{00000000-0009-0000-0000-000000000000}">
    <sortState xmlns:xlrd2="http://schemas.microsoft.com/office/spreadsheetml/2017/richdata2" ref="A6:G26">
      <sortCondition ref="A5"/>
    </sortState>
  </autoFilter>
  <dataValidations count="1">
    <dataValidation type="list" allowBlank="1" showInputMessage="1" showErrorMessage="1" sqref="WVK7:WVL7 C23:D2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C31:D31 C29 D30 C6:D21" xr:uid="{00000000-0002-0000-0000-000000000000}">
      <formula1>Borough</formula1>
    </dataValidation>
  </dataValidations>
  <pageMargins left="0.45" right="0.45" top="0.5" bottom="0.5" header="0.3" footer="0.3"/>
  <pageSetup paperSize="5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7"/>
  <sheetViews>
    <sheetView topLeftCell="A22" workbookViewId="0">
      <selection activeCell="C151" sqref="C151"/>
    </sheetView>
  </sheetViews>
  <sheetFormatPr defaultRowHeight="15" x14ac:dyDescent="0.25"/>
  <cols>
    <col min="1" max="1" width="50.7109375" customWidth="1"/>
    <col min="2" max="2" width="15.42578125" customWidth="1"/>
    <col min="3" max="3" width="44.140625" customWidth="1"/>
    <col min="4" max="4" width="24.28515625" customWidth="1"/>
    <col min="5" max="5" width="19.5703125" customWidth="1"/>
  </cols>
  <sheetData>
    <row r="1" spans="1:5" s="14" customFormat="1" ht="12.75" x14ac:dyDescent="0.2">
      <c r="A1" s="13" t="s">
        <v>99</v>
      </c>
      <c r="D1" s="15"/>
    </row>
    <row r="2" spans="1:5" s="14" customFormat="1" ht="12.75" x14ac:dyDescent="0.2">
      <c r="A2" s="13" t="s">
        <v>100</v>
      </c>
      <c r="D2" s="16"/>
    </row>
    <row r="3" spans="1:5" s="14" customFormat="1" ht="12.75" x14ac:dyDescent="0.2">
      <c r="A3" s="17" t="s">
        <v>101</v>
      </c>
      <c r="D3" s="18"/>
    </row>
    <row r="4" spans="1:5" s="14" customFormat="1" ht="12.75" x14ac:dyDescent="0.2">
      <c r="A4" s="19"/>
    </row>
    <row r="5" spans="1:5" s="14" customFormat="1" ht="12.75" x14ac:dyDescent="0.2"/>
    <row r="6" spans="1:5" s="14" customFormat="1" ht="12.75" x14ac:dyDescent="0.2">
      <c r="A6" s="20" t="s">
        <v>102</v>
      </c>
      <c r="B6" s="20" t="s">
        <v>103</v>
      </c>
      <c r="C6" s="20" t="s">
        <v>4</v>
      </c>
      <c r="D6" s="21" t="s">
        <v>104</v>
      </c>
      <c r="E6" s="20" t="s">
        <v>105</v>
      </c>
    </row>
    <row r="7" spans="1:5" x14ac:dyDescent="0.25">
      <c r="A7" s="4" t="s">
        <v>15</v>
      </c>
      <c r="B7" s="4" t="s">
        <v>90</v>
      </c>
      <c r="C7" s="4" t="s">
        <v>60</v>
      </c>
      <c r="D7" s="32" t="s">
        <v>106</v>
      </c>
      <c r="E7" s="11">
        <v>79675.100000000006</v>
      </c>
    </row>
    <row r="8" spans="1:5" x14ac:dyDescent="0.25">
      <c r="A8" s="4" t="s">
        <v>16</v>
      </c>
      <c r="B8" s="4" t="s">
        <v>91</v>
      </c>
      <c r="C8" s="4" t="s">
        <v>61</v>
      </c>
      <c r="D8" s="32" t="s">
        <v>107</v>
      </c>
      <c r="E8" s="11">
        <f>19758+26780.84+5000</f>
        <v>51538.84</v>
      </c>
    </row>
    <row r="9" spans="1:5" x14ac:dyDescent="0.25">
      <c r="A9" s="4" t="s">
        <v>17</v>
      </c>
      <c r="B9" s="4" t="s">
        <v>13</v>
      </c>
      <c r="C9" s="4" t="s">
        <v>13</v>
      </c>
      <c r="D9" s="32" t="s">
        <v>13</v>
      </c>
      <c r="E9" s="11">
        <f>36200.59+61383.78+135334.35+63307+164260.29+27426.7+145272.23+9973+12500</f>
        <v>655657.94000000006</v>
      </c>
    </row>
    <row r="10" spans="1:5" x14ac:dyDescent="0.25">
      <c r="A10" s="4" t="s">
        <v>18</v>
      </c>
      <c r="B10" s="4" t="s">
        <v>9</v>
      </c>
      <c r="C10" s="4" t="s">
        <v>62</v>
      </c>
      <c r="D10" s="32" t="s">
        <v>108</v>
      </c>
      <c r="E10" s="11">
        <v>22500</v>
      </c>
    </row>
    <row r="11" spans="1:5" x14ac:dyDescent="0.25">
      <c r="A11" s="5" t="s">
        <v>19</v>
      </c>
      <c r="B11" s="4" t="s">
        <v>90</v>
      </c>
      <c r="C11" s="4" t="s">
        <v>63</v>
      </c>
      <c r="D11" s="32" t="s">
        <v>109</v>
      </c>
      <c r="E11" s="11">
        <f>54500+54500</f>
        <v>109000</v>
      </c>
    </row>
    <row r="12" spans="1:5" x14ac:dyDescent="0.25">
      <c r="A12" s="4" t="s">
        <v>20</v>
      </c>
      <c r="B12" s="4" t="s">
        <v>92</v>
      </c>
      <c r="C12" s="4" t="s">
        <v>64</v>
      </c>
      <c r="D12" s="32" t="s">
        <v>110</v>
      </c>
      <c r="E12" s="11">
        <f>429085+446059+446059+430300.41</f>
        <v>1751503.41</v>
      </c>
    </row>
    <row r="13" spans="1:5" x14ac:dyDescent="0.25">
      <c r="A13" s="4" t="s">
        <v>21</v>
      </c>
      <c r="B13" s="4" t="s">
        <v>92</v>
      </c>
      <c r="C13" s="4" t="s">
        <v>65</v>
      </c>
      <c r="D13" s="32" t="s">
        <v>111</v>
      </c>
      <c r="E13" s="11">
        <v>19509.59</v>
      </c>
    </row>
    <row r="14" spans="1:5" x14ac:dyDescent="0.25">
      <c r="A14" s="4" t="s">
        <v>22</v>
      </c>
      <c r="B14" s="4" t="s">
        <v>92</v>
      </c>
      <c r="C14" s="4" t="s">
        <v>66</v>
      </c>
      <c r="D14" s="32" t="s">
        <v>112</v>
      </c>
      <c r="E14" s="11">
        <v>10000</v>
      </c>
    </row>
    <row r="15" spans="1:5" x14ac:dyDescent="0.25">
      <c r="A15" s="4" t="s">
        <v>23</v>
      </c>
      <c r="B15" s="4" t="s">
        <v>9</v>
      </c>
      <c r="C15" s="4" t="s">
        <v>67</v>
      </c>
      <c r="D15" s="32" t="s">
        <v>113</v>
      </c>
      <c r="E15" s="11">
        <f>33736.46+49098.43</f>
        <v>82834.89</v>
      </c>
    </row>
    <row r="16" spans="1:5" x14ac:dyDescent="0.25">
      <c r="A16" s="5" t="s">
        <v>24</v>
      </c>
      <c r="B16" s="4" t="s">
        <v>9</v>
      </c>
      <c r="C16" s="4" t="s">
        <v>68</v>
      </c>
      <c r="D16" s="4" t="s">
        <v>114</v>
      </c>
      <c r="E16" s="11">
        <v>1109057</v>
      </c>
    </row>
    <row r="17" spans="1:5" x14ac:dyDescent="0.25">
      <c r="A17" s="5" t="s">
        <v>24</v>
      </c>
      <c r="B17" s="4" t="s">
        <v>92</v>
      </c>
      <c r="C17" s="4" t="s">
        <v>69</v>
      </c>
      <c r="D17" s="34" t="s">
        <v>115</v>
      </c>
      <c r="E17" s="11">
        <v>295689</v>
      </c>
    </row>
    <row r="18" spans="1:5" x14ac:dyDescent="0.25">
      <c r="A18" s="5" t="s">
        <v>25</v>
      </c>
      <c r="B18" s="4" t="s">
        <v>92</v>
      </c>
      <c r="C18" s="4" t="s">
        <v>70</v>
      </c>
      <c r="D18" s="32" t="s">
        <v>111</v>
      </c>
      <c r="E18" s="11">
        <v>225993.85</v>
      </c>
    </row>
    <row r="19" spans="1:5" x14ac:dyDescent="0.25">
      <c r="A19" s="5" t="s">
        <v>26</v>
      </c>
      <c r="B19" s="4" t="s">
        <v>13</v>
      </c>
      <c r="C19" s="5" t="s">
        <v>13</v>
      </c>
      <c r="D19" s="32" t="s">
        <v>13</v>
      </c>
      <c r="E19" s="11">
        <v>45000</v>
      </c>
    </row>
    <row r="20" spans="1:5" x14ac:dyDescent="0.25">
      <c r="A20" s="5" t="s">
        <v>27</v>
      </c>
      <c r="B20" s="4" t="s">
        <v>9</v>
      </c>
      <c r="C20" s="4" t="s">
        <v>161</v>
      </c>
      <c r="D20" s="32" t="s">
        <v>116</v>
      </c>
      <c r="E20" s="11">
        <f>166923.69+168653.08</f>
        <v>335576.77</v>
      </c>
    </row>
    <row r="21" spans="1:5" x14ac:dyDescent="0.25">
      <c r="A21" s="5" t="s">
        <v>28</v>
      </c>
      <c r="B21" s="4" t="s">
        <v>9</v>
      </c>
      <c r="C21" s="4" t="s">
        <v>71</v>
      </c>
      <c r="D21" s="32" t="s">
        <v>117</v>
      </c>
      <c r="E21" s="11">
        <v>44000</v>
      </c>
    </row>
    <row r="22" spans="1:5" x14ac:dyDescent="0.25">
      <c r="A22" s="5" t="s">
        <v>29</v>
      </c>
      <c r="B22" s="4" t="s">
        <v>92</v>
      </c>
      <c r="C22" s="4" t="s">
        <v>72</v>
      </c>
      <c r="D22" s="32" t="s">
        <v>112</v>
      </c>
      <c r="E22" s="11">
        <f>34225.84+67228.47</f>
        <v>101454.31</v>
      </c>
    </row>
    <row r="23" spans="1:5" x14ac:dyDescent="0.25">
      <c r="A23" s="5" t="s">
        <v>30</v>
      </c>
      <c r="B23" s="4" t="s">
        <v>90</v>
      </c>
      <c r="C23" s="4" t="s">
        <v>73</v>
      </c>
      <c r="D23" s="32" t="s">
        <v>118</v>
      </c>
      <c r="E23" s="11">
        <v>7500</v>
      </c>
    </row>
    <row r="24" spans="1:5" x14ac:dyDescent="0.25">
      <c r="A24" s="4" t="s">
        <v>31</v>
      </c>
      <c r="B24" s="4" t="s">
        <v>90</v>
      </c>
      <c r="C24" s="4" t="s">
        <v>74</v>
      </c>
      <c r="D24" s="32" t="s">
        <v>119</v>
      </c>
      <c r="E24" s="11">
        <f>45020.25+45020.25+46370.75+46370.75</f>
        <v>182782</v>
      </c>
    </row>
    <row r="25" spans="1:5" x14ac:dyDescent="0.25">
      <c r="A25" s="4" t="s">
        <v>32</v>
      </c>
      <c r="B25" s="4" t="s">
        <v>90</v>
      </c>
      <c r="C25" s="4" t="s">
        <v>74</v>
      </c>
      <c r="D25" s="32" t="s">
        <v>119</v>
      </c>
      <c r="E25" s="11">
        <f>22510.25+22510.25+23185.5+23185.5</f>
        <v>91391.5</v>
      </c>
    </row>
    <row r="26" spans="1:5" x14ac:dyDescent="0.25">
      <c r="A26" s="4" t="s">
        <v>33</v>
      </c>
      <c r="B26" s="4" t="s">
        <v>90</v>
      </c>
      <c r="C26" s="4" t="s">
        <v>74</v>
      </c>
      <c r="D26" s="32" t="s">
        <v>119</v>
      </c>
      <c r="E26" s="11">
        <f>29250+42250+42250+42250</f>
        <v>156000</v>
      </c>
    </row>
    <row r="27" spans="1:5" x14ac:dyDescent="0.25">
      <c r="A27" s="4" t="s">
        <v>34</v>
      </c>
      <c r="B27" s="4" t="s">
        <v>90</v>
      </c>
      <c r="C27" s="4" t="s">
        <v>74</v>
      </c>
      <c r="D27" s="32" t="s">
        <v>119</v>
      </c>
      <c r="E27" s="11">
        <f>15750+22750+22750+22750</f>
        <v>84000</v>
      </c>
    </row>
    <row r="28" spans="1:5" x14ac:dyDescent="0.25">
      <c r="A28" s="6" t="s">
        <v>35</v>
      </c>
      <c r="B28" s="4" t="s">
        <v>90</v>
      </c>
      <c r="C28" s="4" t="s">
        <v>74</v>
      </c>
      <c r="D28" s="32" t="s">
        <v>119</v>
      </c>
      <c r="E28" s="11">
        <f>97588.5+97588.5+97588.5+100516.25</f>
        <v>393281.75</v>
      </c>
    </row>
    <row r="29" spans="1:5" x14ac:dyDescent="0.25">
      <c r="A29" s="5" t="s">
        <v>36</v>
      </c>
      <c r="B29" s="4" t="s">
        <v>9</v>
      </c>
      <c r="C29" s="4" t="s">
        <v>36</v>
      </c>
      <c r="D29" s="32" t="s">
        <v>120</v>
      </c>
      <c r="E29" s="11">
        <f>149894.85</f>
        <v>149894.85</v>
      </c>
    </row>
    <row r="30" spans="1:5" x14ac:dyDescent="0.25">
      <c r="A30" s="5" t="s">
        <v>37</v>
      </c>
      <c r="B30" s="4" t="s">
        <v>92</v>
      </c>
      <c r="C30" s="4" t="s">
        <v>75</v>
      </c>
      <c r="D30" s="32" t="s">
        <v>111</v>
      </c>
      <c r="E30" s="11">
        <v>84405.07</v>
      </c>
    </row>
    <row r="31" spans="1:5" x14ac:dyDescent="0.25">
      <c r="A31" s="5" t="s">
        <v>38</v>
      </c>
      <c r="B31" s="4" t="s">
        <v>13</v>
      </c>
      <c r="C31" s="4" t="s">
        <v>13</v>
      </c>
      <c r="D31" s="32" t="s">
        <v>13</v>
      </c>
      <c r="E31" s="11">
        <f>39314.45+143151.17</f>
        <v>182465.62</v>
      </c>
    </row>
    <row r="32" spans="1:5" x14ac:dyDescent="0.25">
      <c r="A32" s="5" t="s">
        <v>39</v>
      </c>
      <c r="B32" s="4" t="s">
        <v>9</v>
      </c>
      <c r="C32" s="4" t="s">
        <v>76</v>
      </c>
      <c r="D32" s="32" t="s">
        <v>121</v>
      </c>
      <c r="E32" s="11">
        <f>177627.53+20+187314.39</f>
        <v>364961.92000000004</v>
      </c>
    </row>
    <row r="33" spans="1:5" x14ac:dyDescent="0.25">
      <c r="A33" s="5" t="s">
        <v>40</v>
      </c>
      <c r="B33" s="4" t="s">
        <v>9</v>
      </c>
      <c r="C33" s="4" t="s">
        <v>77</v>
      </c>
      <c r="D33" s="32" t="s">
        <v>122</v>
      </c>
      <c r="E33" s="11">
        <f>12750+12750+12750+12750+25500+12750</f>
        <v>89250</v>
      </c>
    </row>
    <row r="34" spans="1:5" x14ac:dyDescent="0.25">
      <c r="A34" s="5" t="s">
        <v>41</v>
      </c>
      <c r="B34" s="4" t="s">
        <v>78</v>
      </c>
      <c r="C34" s="4" t="s">
        <v>78</v>
      </c>
      <c r="D34" s="32" t="s">
        <v>123</v>
      </c>
      <c r="E34" s="11">
        <v>19315.330000000002</v>
      </c>
    </row>
    <row r="35" spans="1:5" x14ac:dyDescent="0.25">
      <c r="A35" s="5" t="s">
        <v>42</v>
      </c>
      <c r="B35" s="4" t="s">
        <v>9</v>
      </c>
      <c r="C35" s="4" t="s">
        <v>79</v>
      </c>
      <c r="D35" s="32" t="s">
        <v>122</v>
      </c>
      <c r="E35" s="11">
        <v>426064.45</v>
      </c>
    </row>
    <row r="36" spans="1:5" x14ac:dyDescent="0.25">
      <c r="A36" s="5" t="s">
        <v>43</v>
      </c>
      <c r="B36" s="4" t="s">
        <v>91</v>
      </c>
      <c r="C36" s="4" t="s">
        <v>160</v>
      </c>
      <c r="D36" s="32" t="s">
        <v>159</v>
      </c>
      <c r="E36" s="11">
        <f>48875.01+26125</f>
        <v>75000.010000000009</v>
      </c>
    </row>
    <row r="37" spans="1:5" x14ac:dyDescent="0.25">
      <c r="A37" s="5" t="s">
        <v>44</v>
      </c>
      <c r="B37" s="4" t="s">
        <v>90</v>
      </c>
      <c r="C37" s="4" t="s">
        <v>73</v>
      </c>
      <c r="D37" s="32" t="s">
        <v>118</v>
      </c>
      <c r="E37" s="11">
        <v>2500</v>
      </c>
    </row>
    <row r="38" spans="1:5" x14ac:dyDescent="0.25">
      <c r="A38" s="5" t="s">
        <v>45</v>
      </c>
      <c r="B38" s="4" t="s">
        <v>92</v>
      </c>
      <c r="C38" s="4" t="s">
        <v>80</v>
      </c>
      <c r="D38" s="32" t="s">
        <v>124</v>
      </c>
      <c r="E38" s="11">
        <v>42859</v>
      </c>
    </row>
    <row r="39" spans="1:5" x14ac:dyDescent="0.25">
      <c r="A39" s="5" t="s">
        <v>46</v>
      </c>
      <c r="B39" s="4" t="s">
        <v>92</v>
      </c>
      <c r="C39" s="4" t="s">
        <v>81</v>
      </c>
      <c r="D39" s="32" t="s">
        <v>125</v>
      </c>
      <c r="E39" s="11">
        <v>4200</v>
      </c>
    </row>
    <row r="40" spans="1:5" x14ac:dyDescent="0.25">
      <c r="A40" s="5" t="s">
        <v>47</v>
      </c>
      <c r="B40" s="4" t="s">
        <v>90</v>
      </c>
      <c r="C40" s="4" t="s">
        <v>82</v>
      </c>
      <c r="D40" s="32" t="s">
        <v>123</v>
      </c>
      <c r="E40" s="11">
        <f>224000+530000</f>
        <v>754000</v>
      </c>
    </row>
    <row r="41" spans="1:5" x14ac:dyDescent="0.25">
      <c r="A41" s="5" t="s">
        <v>48</v>
      </c>
      <c r="B41" s="4" t="s">
        <v>9</v>
      </c>
      <c r="C41" s="4" t="s">
        <v>48</v>
      </c>
      <c r="D41" s="32" t="s">
        <v>126</v>
      </c>
      <c r="E41" s="11">
        <f>26807.97+300000</f>
        <v>326807.96999999997</v>
      </c>
    </row>
    <row r="42" spans="1:5" x14ac:dyDescent="0.25">
      <c r="A42" s="5" t="s">
        <v>49</v>
      </c>
      <c r="B42" s="4" t="s">
        <v>9</v>
      </c>
      <c r="C42" s="5" t="s">
        <v>163</v>
      </c>
      <c r="D42" s="32" t="s">
        <v>122</v>
      </c>
      <c r="E42" s="11">
        <v>70000</v>
      </c>
    </row>
    <row r="43" spans="1:5" x14ac:dyDescent="0.25">
      <c r="A43" s="5" t="s">
        <v>50</v>
      </c>
      <c r="B43" s="4" t="s">
        <v>9</v>
      </c>
      <c r="C43" s="5" t="s">
        <v>83</v>
      </c>
      <c r="D43" s="32" t="s">
        <v>117</v>
      </c>
      <c r="E43" s="11">
        <f>461648.1+369814.93</f>
        <v>831463.03</v>
      </c>
    </row>
    <row r="44" spans="1:5" x14ac:dyDescent="0.25">
      <c r="A44" s="5" t="s">
        <v>51</v>
      </c>
      <c r="B44" s="4" t="s">
        <v>84</v>
      </c>
      <c r="C44" s="4" t="s">
        <v>84</v>
      </c>
      <c r="D44" s="32" t="s">
        <v>127</v>
      </c>
      <c r="E44" s="11">
        <f>179108</f>
        <v>179108</v>
      </c>
    </row>
    <row r="45" spans="1:5" x14ac:dyDescent="0.25">
      <c r="A45" s="5" t="s">
        <v>52</v>
      </c>
      <c r="B45" s="4" t="s">
        <v>9</v>
      </c>
      <c r="C45" s="4" t="s">
        <v>67</v>
      </c>
      <c r="D45" s="32" t="s">
        <v>113</v>
      </c>
      <c r="E45" s="11">
        <f>56753.9+56753.9+56753.9+50421.68+50421.68</f>
        <v>271105.06</v>
      </c>
    </row>
    <row r="46" spans="1:5" x14ac:dyDescent="0.25">
      <c r="A46" s="5" t="s">
        <v>53</v>
      </c>
      <c r="B46" s="4" t="s">
        <v>9</v>
      </c>
      <c r="C46" s="4" t="s">
        <v>9</v>
      </c>
      <c r="D46" s="24" t="s">
        <v>128</v>
      </c>
      <c r="E46" s="11">
        <v>59595.78</v>
      </c>
    </row>
    <row r="47" spans="1:5" x14ac:dyDescent="0.25">
      <c r="A47" s="5" t="s">
        <v>54</v>
      </c>
      <c r="B47" s="4" t="s">
        <v>9</v>
      </c>
      <c r="C47" s="4" t="s">
        <v>85</v>
      </c>
      <c r="D47" s="4" t="s">
        <v>108</v>
      </c>
      <c r="E47" s="11">
        <f>378147.43+171162.88</f>
        <v>549310.31000000006</v>
      </c>
    </row>
    <row r="48" spans="1:5" x14ac:dyDescent="0.25">
      <c r="A48" s="5" t="s">
        <v>55</v>
      </c>
      <c r="B48" s="4" t="s">
        <v>92</v>
      </c>
      <c r="C48" s="4" t="s">
        <v>86</v>
      </c>
      <c r="D48" s="32" t="s">
        <v>111</v>
      </c>
      <c r="E48" s="11">
        <v>30658.58</v>
      </c>
    </row>
    <row r="49" spans="1:5" x14ac:dyDescent="0.25">
      <c r="A49" s="5" t="s">
        <v>56</v>
      </c>
      <c r="B49" s="4" t="s">
        <v>92</v>
      </c>
      <c r="C49" s="4" t="s">
        <v>87</v>
      </c>
      <c r="D49" s="32" t="s">
        <v>111</v>
      </c>
      <c r="E49" s="11">
        <v>112316.82</v>
      </c>
    </row>
    <row r="50" spans="1:5" x14ac:dyDescent="0.25">
      <c r="A50" s="4" t="s">
        <v>57</v>
      </c>
      <c r="B50" s="4" t="s">
        <v>9</v>
      </c>
      <c r="C50" s="4" t="s">
        <v>79</v>
      </c>
      <c r="D50" s="32" t="s">
        <v>122</v>
      </c>
      <c r="E50" s="11">
        <f>70367.05+104817.32+101465.49+85186.88</f>
        <v>361836.74</v>
      </c>
    </row>
    <row r="51" spans="1:5" x14ac:dyDescent="0.25">
      <c r="A51" s="4" t="s">
        <v>58</v>
      </c>
      <c r="B51" s="4" t="s">
        <v>9</v>
      </c>
      <c r="C51" s="4" t="s">
        <v>88</v>
      </c>
      <c r="D51" s="32" t="s">
        <v>162</v>
      </c>
      <c r="E51" s="11">
        <f>103366.7+34236.16</f>
        <v>137602.85999999999</v>
      </c>
    </row>
    <row r="52" spans="1:5" x14ac:dyDescent="0.25">
      <c r="A52" s="4" t="s">
        <v>59</v>
      </c>
      <c r="B52" s="4" t="s">
        <v>90</v>
      </c>
      <c r="C52" s="4" t="s">
        <v>89</v>
      </c>
      <c r="D52" s="32" t="s">
        <v>129</v>
      </c>
      <c r="E52" s="11">
        <f>10000+20000</f>
        <v>30000</v>
      </c>
    </row>
    <row r="53" spans="1:5" x14ac:dyDescent="0.25">
      <c r="A53" s="50" t="s">
        <v>168</v>
      </c>
      <c r="B53" s="36" t="s">
        <v>13</v>
      </c>
      <c r="C53" s="36"/>
      <c r="D53" s="37"/>
      <c r="E53" s="51">
        <v>10000</v>
      </c>
    </row>
    <row r="54" spans="1:5" x14ac:dyDescent="0.25">
      <c r="A54" s="38" t="s">
        <v>169</v>
      </c>
      <c r="B54" s="37" t="s">
        <v>9</v>
      </c>
      <c r="C54" s="37" t="s">
        <v>170</v>
      </c>
      <c r="D54" s="37">
        <v>5</v>
      </c>
      <c r="E54" s="39">
        <v>9990</v>
      </c>
    </row>
    <row r="55" spans="1:5" x14ac:dyDescent="0.25">
      <c r="A55" s="38" t="s">
        <v>171</v>
      </c>
      <c r="B55" s="37" t="s">
        <v>13</v>
      </c>
      <c r="C55" s="37"/>
      <c r="D55" s="37"/>
      <c r="E55" s="39">
        <v>5000</v>
      </c>
    </row>
    <row r="56" spans="1:5" x14ac:dyDescent="0.25">
      <c r="A56" s="38" t="s">
        <v>172</v>
      </c>
      <c r="B56" s="40" t="s">
        <v>9</v>
      </c>
      <c r="C56" s="40" t="s">
        <v>173</v>
      </c>
      <c r="D56" s="40">
        <v>1</v>
      </c>
      <c r="E56" s="39">
        <v>12000</v>
      </c>
    </row>
    <row r="57" spans="1:5" x14ac:dyDescent="0.25">
      <c r="A57" s="38" t="s">
        <v>172</v>
      </c>
      <c r="B57" s="37" t="s">
        <v>9</v>
      </c>
      <c r="C57" s="37" t="s">
        <v>173</v>
      </c>
      <c r="D57" s="40">
        <v>1</v>
      </c>
      <c r="E57" s="39">
        <v>15000</v>
      </c>
    </row>
    <row r="58" spans="1:5" x14ac:dyDescent="0.25">
      <c r="A58" s="38" t="s">
        <v>174</v>
      </c>
      <c r="B58" s="40" t="s">
        <v>9</v>
      </c>
      <c r="C58" s="40" t="s">
        <v>175</v>
      </c>
      <c r="D58" s="40" t="s">
        <v>176</v>
      </c>
      <c r="E58" s="39">
        <v>200000</v>
      </c>
    </row>
    <row r="59" spans="1:5" ht="25.5" x14ac:dyDescent="0.25">
      <c r="A59" s="38" t="s">
        <v>177</v>
      </c>
      <c r="B59" s="38" t="s">
        <v>92</v>
      </c>
      <c r="C59" s="38" t="s">
        <v>178</v>
      </c>
      <c r="D59" s="37" t="s">
        <v>179</v>
      </c>
      <c r="E59" s="41">
        <v>71000</v>
      </c>
    </row>
    <row r="60" spans="1:5" ht="25.5" x14ac:dyDescent="0.25">
      <c r="A60" s="38" t="s">
        <v>180</v>
      </c>
      <c r="B60" s="38" t="s">
        <v>13</v>
      </c>
      <c r="C60" s="38" t="s">
        <v>181</v>
      </c>
      <c r="D60" s="37" t="s">
        <v>13</v>
      </c>
      <c r="E60" s="41">
        <v>25000</v>
      </c>
    </row>
    <row r="61" spans="1:5" x14ac:dyDescent="0.25">
      <c r="A61" s="38" t="s">
        <v>182</v>
      </c>
      <c r="B61" s="37" t="s">
        <v>92</v>
      </c>
      <c r="C61" s="37" t="s">
        <v>183</v>
      </c>
      <c r="D61" s="37" t="s">
        <v>184</v>
      </c>
      <c r="E61" s="41">
        <v>20000</v>
      </c>
    </row>
    <row r="62" spans="1:5" x14ac:dyDescent="0.25">
      <c r="A62" s="38" t="s">
        <v>185</v>
      </c>
      <c r="B62" s="37" t="s">
        <v>90</v>
      </c>
      <c r="C62" s="37" t="s">
        <v>186</v>
      </c>
      <c r="D62" s="37" t="s">
        <v>187</v>
      </c>
      <c r="E62" s="41">
        <v>90000</v>
      </c>
    </row>
    <row r="63" spans="1:5" x14ac:dyDescent="0.25">
      <c r="A63" s="40" t="s">
        <v>188</v>
      </c>
      <c r="B63" s="40" t="s">
        <v>84</v>
      </c>
      <c r="C63" s="40" t="s">
        <v>189</v>
      </c>
      <c r="D63" s="40" t="s">
        <v>190</v>
      </c>
      <c r="E63" s="41">
        <v>6619</v>
      </c>
    </row>
    <row r="64" spans="1:5" x14ac:dyDescent="0.25">
      <c r="A64" s="50" t="s">
        <v>191</v>
      </c>
      <c r="B64" s="40" t="s">
        <v>90</v>
      </c>
      <c r="C64" s="40" t="s">
        <v>192</v>
      </c>
      <c r="D64" s="37" t="s">
        <v>193</v>
      </c>
      <c r="E64" s="41">
        <v>1200</v>
      </c>
    </row>
    <row r="65" spans="1:5" x14ac:dyDescent="0.25">
      <c r="A65" s="50" t="s">
        <v>194</v>
      </c>
      <c r="B65" s="36" t="s">
        <v>91</v>
      </c>
      <c r="C65" s="36" t="s">
        <v>195</v>
      </c>
      <c r="D65" s="37" t="s">
        <v>196</v>
      </c>
      <c r="E65" s="41">
        <v>1000</v>
      </c>
    </row>
    <row r="66" spans="1:5" x14ac:dyDescent="0.25">
      <c r="A66" s="38" t="s">
        <v>197</v>
      </c>
      <c r="B66" s="37" t="s">
        <v>90</v>
      </c>
      <c r="C66" s="37" t="s">
        <v>198</v>
      </c>
      <c r="D66" s="37" t="s">
        <v>199</v>
      </c>
      <c r="E66" s="41">
        <v>1000</v>
      </c>
    </row>
    <row r="67" spans="1:5" x14ac:dyDescent="0.25">
      <c r="A67" s="38" t="s">
        <v>200</v>
      </c>
      <c r="B67" s="37" t="s">
        <v>90</v>
      </c>
      <c r="C67" s="37" t="s">
        <v>201</v>
      </c>
      <c r="D67" s="37" t="s">
        <v>202</v>
      </c>
      <c r="E67" s="41">
        <v>2000</v>
      </c>
    </row>
    <row r="68" spans="1:5" x14ac:dyDescent="0.25">
      <c r="A68" s="38" t="s">
        <v>203</v>
      </c>
      <c r="B68" s="40" t="s">
        <v>9</v>
      </c>
      <c r="C68" s="40" t="s">
        <v>204</v>
      </c>
      <c r="D68" s="40" t="s">
        <v>205</v>
      </c>
      <c r="E68" s="41">
        <v>2549000</v>
      </c>
    </row>
    <row r="69" spans="1:5" x14ac:dyDescent="0.25">
      <c r="A69" s="38" t="s">
        <v>206</v>
      </c>
      <c r="B69" s="37" t="s">
        <v>9</v>
      </c>
      <c r="C69" s="37" t="s">
        <v>207</v>
      </c>
      <c r="D69" s="40" t="s">
        <v>208</v>
      </c>
      <c r="E69" s="41">
        <v>3049000</v>
      </c>
    </row>
    <row r="70" spans="1:5" x14ac:dyDescent="0.25">
      <c r="A70" s="38" t="s">
        <v>209</v>
      </c>
      <c r="B70" s="37" t="s">
        <v>9</v>
      </c>
      <c r="C70" s="37" t="s">
        <v>13</v>
      </c>
      <c r="D70" s="40" t="s">
        <v>13</v>
      </c>
      <c r="E70" s="41">
        <v>50000</v>
      </c>
    </row>
    <row r="71" spans="1:5" x14ac:dyDescent="0.25">
      <c r="A71" s="38" t="s">
        <v>210</v>
      </c>
      <c r="B71" s="37" t="s">
        <v>91</v>
      </c>
      <c r="C71" s="40" t="s">
        <v>211</v>
      </c>
      <c r="D71" s="40" t="s">
        <v>212</v>
      </c>
      <c r="E71" s="41">
        <v>3333.33</v>
      </c>
    </row>
    <row r="72" spans="1:5" x14ac:dyDescent="0.25">
      <c r="A72" s="38" t="s">
        <v>213</v>
      </c>
      <c r="B72" s="37" t="s">
        <v>91</v>
      </c>
      <c r="C72" s="37" t="s">
        <v>211</v>
      </c>
      <c r="D72" s="40" t="s">
        <v>212</v>
      </c>
      <c r="E72" s="41">
        <v>3333.33</v>
      </c>
    </row>
    <row r="73" spans="1:5" x14ac:dyDescent="0.25">
      <c r="A73" s="38" t="s">
        <v>214</v>
      </c>
      <c r="B73" s="37" t="s">
        <v>91</v>
      </c>
      <c r="C73" s="37" t="s">
        <v>211</v>
      </c>
      <c r="D73" s="40" t="s">
        <v>212</v>
      </c>
      <c r="E73" s="41">
        <v>10000</v>
      </c>
    </row>
    <row r="74" spans="1:5" x14ac:dyDescent="0.25">
      <c r="A74" s="38" t="s">
        <v>215</v>
      </c>
      <c r="B74" s="37" t="s">
        <v>91</v>
      </c>
      <c r="C74" s="37" t="s">
        <v>211</v>
      </c>
      <c r="D74" s="40" t="s">
        <v>212</v>
      </c>
      <c r="E74" s="41">
        <v>3333</v>
      </c>
    </row>
    <row r="75" spans="1:5" x14ac:dyDescent="0.25">
      <c r="A75" s="38" t="s">
        <v>216</v>
      </c>
      <c r="B75" s="37" t="s">
        <v>13</v>
      </c>
      <c r="C75" s="37" t="s">
        <v>13</v>
      </c>
      <c r="D75" s="37" t="s">
        <v>13</v>
      </c>
      <c r="E75" s="41">
        <v>10000</v>
      </c>
    </row>
    <row r="76" spans="1:5" x14ac:dyDescent="0.25">
      <c r="A76" s="38" t="s">
        <v>217</v>
      </c>
      <c r="B76" s="37" t="s">
        <v>13</v>
      </c>
      <c r="C76" s="37" t="s">
        <v>13</v>
      </c>
      <c r="D76" s="37" t="s">
        <v>13</v>
      </c>
      <c r="E76" s="41">
        <v>2500</v>
      </c>
    </row>
    <row r="77" spans="1:5" x14ac:dyDescent="0.25">
      <c r="A77" s="38" t="s">
        <v>218</v>
      </c>
      <c r="B77" s="37" t="s">
        <v>13</v>
      </c>
      <c r="C77" s="37" t="s">
        <v>13</v>
      </c>
      <c r="D77" s="37" t="s">
        <v>13</v>
      </c>
      <c r="E77" s="41">
        <v>1500</v>
      </c>
    </row>
    <row r="78" spans="1:5" x14ac:dyDescent="0.25">
      <c r="A78" s="38" t="s">
        <v>219</v>
      </c>
      <c r="B78" s="37" t="s">
        <v>13</v>
      </c>
      <c r="C78" s="37" t="s">
        <v>13</v>
      </c>
      <c r="D78" s="37" t="s">
        <v>13</v>
      </c>
      <c r="E78" s="41">
        <v>5000</v>
      </c>
    </row>
    <row r="79" spans="1:5" x14ac:dyDescent="0.25">
      <c r="A79" s="38" t="s">
        <v>220</v>
      </c>
      <c r="B79" s="37" t="s">
        <v>13</v>
      </c>
      <c r="C79" s="37" t="s">
        <v>13</v>
      </c>
      <c r="D79" s="37" t="s">
        <v>13</v>
      </c>
      <c r="E79" s="41">
        <v>6000</v>
      </c>
    </row>
    <row r="80" spans="1:5" x14ac:dyDescent="0.25">
      <c r="A80" s="38" t="s">
        <v>221</v>
      </c>
      <c r="B80" s="37" t="s">
        <v>13</v>
      </c>
      <c r="C80" s="37" t="s">
        <v>13</v>
      </c>
      <c r="D80" s="37" t="s">
        <v>13</v>
      </c>
      <c r="E80" s="41">
        <v>10000</v>
      </c>
    </row>
    <row r="81" spans="1:5" x14ac:dyDescent="0.25">
      <c r="A81" s="38" t="s">
        <v>222</v>
      </c>
      <c r="B81" s="37" t="s">
        <v>13</v>
      </c>
      <c r="C81" s="37" t="s">
        <v>13</v>
      </c>
      <c r="D81" s="37" t="s">
        <v>13</v>
      </c>
      <c r="E81" s="41">
        <v>2500</v>
      </c>
    </row>
    <row r="82" spans="1:5" x14ac:dyDescent="0.25">
      <c r="A82" s="38" t="s">
        <v>223</v>
      </c>
      <c r="B82" s="37" t="s">
        <v>13</v>
      </c>
      <c r="C82" s="37" t="s">
        <v>13</v>
      </c>
      <c r="D82" s="37" t="s">
        <v>13</v>
      </c>
      <c r="E82" s="41">
        <v>2500</v>
      </c>
    </row>
    <row r="83" spans="1:5" x14ac:dyDescent="0.25">
      <c r="A83" s="38" t="s">
        <v>224</v>
      </c>
      <c r="B83" s="37" t="s">
        <v>13</v>
      </c>
      <c r="C83" s="37" t="s">
        <v>13</v>
      </c>
      <c r="D83" s="37" t="s">
        <v>13</v>
      </c>
      <c r="E83" s="41">
        <v>3000</v>
      </c>
    </row>
    <row r="84" spans="1:5" x14ac:dyDescent="0.25">
      <c r="A84" s="38" t="s">
        <v>225</v>
      </c>
      <c r="B84" s="37" t="s">
        <v>13</v>
      </c>
      <c r="C84" s="37" t="s">
        <v>13</v>
      </c>
      <c r="D84" s="37" t="s">
        <v>13</v>
      </c>
      <c r="E84" s="41">
        <v>2000</v>
      </c>
    </row>
    <row r="85" spans="1:5" x14ac:dyDescent="0.25">
      <c r="A85" s="38" t="s">
        <v>226</v>
      </c>
      <c r="B85" s="37" t="s">
        <v>13</v>
      </c>
      <c r="C85" s="37" t="s">
        <v>13</v>
      </c>
      <c r="D85" s="37" t="s">
        <v>13</v>
      </c>
      <c r="E85" s="41">
        <v>2000</v>
      </c>
    </row>
    <row r="86" spans="1:5" x14ac:dyDescent="0.25">
      <c r="A86" s="42" t="s">
        <v>227</v>
      </c>
      <c r="B86" s="37" t="s">
        <v>13</v>
      </c>
      <c r="C86" s="37" t="s">
        <v>13</v>
      </c>
      <c r="D86" s="37" t="s">
        <v>13</v>
      </c>
      <c r="E86" s="41">
        <v>73000</v>
      </c>
    </row>
    <row r="87" spans="1:5" x14ac:dyDescent="0.25">
      <c r="A87" s="42" t="s">
        <v>228</v>
      </c>
      <c r="B87" s="37" t="s">
        <v>9</v>
      </c>
      <c r="C87" s="37" t="s">
        <v>13</v>
      </c>
      <c r="D87" s="37" t="s">
        <v>13</v>
      </c>
      <c r="E87" s="41">
        <v>35000</v>
      </c>
    </row>
    <row r="88" spans="1:5" x14ac:dyDescent="0.25">
      <c r="A88" s="50" t="s">
        <v>229</v>
      </c>
      <c r="B88" s="37" t="s">
        <v>13</v>
      </c>
      <c r="C88" s="37" t="s">
        <v>13</v>
      </c>
      <c r="D88" s="37" t="s">
        <v>13</v>
      </c>
      <c r="E88" s="41">
        <v>25000</v>
      </c>
    </row>
    <row r="89" spans="1:5" x14ac:dyDescent="0.25">
      <c r="A89" s="50" t="s">
        <v>230</v>
      </c>
      <c r="B89" s="37" t="s">
        <v>13</v>
      </c>
      <c r="C89" s="37" t="s">
        <v>13</v>
      </c>
      <c r="D89" s="37" t="s">
        <v>13</v>
      </c>
      <c r="E89" s="41">
        <v>55000</v>
      </c>
    </row>
    <row r="90" spans="1:5" x14ac:dyDescent="0.25">
      <c r="A90" s="42" t="s">
        <v>231</v>
      </c>
      <c r="B90" s="37" t="s">
        <v>9</v>
      </c>
      <c r="C90" s="37" t="s">
        <v>232</v>
      </c>
      <c r="D90" s="37" t="s">
        <v>233</v>
      </c>
      <c r="E90" s="41">
        <v>143460</v>
      </c>
    </row>
    <row r="91" spans="1:5" x14ac:dyDescent="0.25">
      <c r="A91" s="42" t="s">
        <v>234</v>
      </c>
      <c r="B91" s="37" t="s">
        <v>9</v>
      </c>
      <c r="C91" s="37" t="s">
        <v>235</v>
      </c>
      <c r="D91" s="37" t="s">
        <v>236</v>
      </c>
      <c r="E91" s="41">
        <v>50000</v>
      </c>
    </row>
    <row r="92" spans="1:5" x14ac:dyDescent="0.25">
      <c r="A92" s="42" t="s">
        <v>231</v>
      </c>
      <c r="B92" s="37" t="s">
        <v>92</v>
      </c>
      <c r="C92" s="37" t="s">
        <v>237</v>
      </c>
      <c r="D92" s="37" t="s">
        <v>238</v>
      </c>
      <c r="E92" s="41">
        <v>67420</v>
      </c>
    </row>
    <row r="93" spans="1:5" x14ac:dyDescent="0.25">
      <c r="A93" s="42" t="s">
        <v>231</v>
      </c>
      <c r="B93" s="37" t="s">
        <v>9</v>
      </c>
      <c r="C93" s="37" t="s">
        <v>232</v>
      </c>
      <c r="D93" s="37" t="s">
        <v>233</v>
      </c>
      <c r="E93" s="41">
        <v>37069.15</v>
      </c>
    </row>
    <row r="94" spans="1:5" x14ac:dyDescent="0.25">
      <c r="A94" s="42" t="s">
        <v>231</v>
      </c>
      <c r="B94" s="37" t="s">
        <v>9</v>
      </c>
      <c r="C94" s="37" t="s">
        <v>232</v>
      </c>
      <c r="D94" s="37" t="s">
        <v>233</v>
      </c>
      <c r="E94" s="41">
        <v>37069.15</v>
      </c>
    </row>
    <row r="95" spans="1:5" x14ac:dyDescent="0.25">
      <c r="A95" s="42" t="s">
        <v>239</v>
      </c>
      <c r="B95" s="37" t="s">
        <v>13</v>
      </c>
      <c r="C95" s="37" t="s">
        <v>13</v>
      </c>
      <c r="D95" s="37" t="s">
        <v>13</v>
      </c>
      <c r="E95" s="41">
        <v>144000</v>
      </c>
    </row>
    <row r="96" spans="1:5" x14ac:dyDescent="0.25">
      <c r="A96" s="42" t="s">
        <v>240</v>
      </c>
      <c r="B96" s="37" t="s">
        <v>92</v>
      </c>
      <c r="C96" s="36" t="s">
        <v>241</v>
      </c>
      <c r="D96" s="37" t="s">
        <v>242</v>
      </c>
      <c r="E96" s="41">
        <v>115000</v>
      </c>
    </row>
    <row r="97" spans="1:5" x14ac:dyDescent="0.25">
      <c r="A97" s="42" t="s">
        <v>231</v>
      </c>
      <c r="B97" s="37" t="s">
        <v>91</v>
      </c>
      <c r="C97" s="36" t="s">
        <v>243</v>
      </c>
      <c r="D97" s="37" t="s">
        <v>244</v>
      </c>
      <c r="E97" s="41">
        <v>80000</v>
      </c>
    </row>
    <row r="98" spans="1:5" x14ac:dyDescent="0.25">
      <c r="A98" s="42" t="s">
        <v>245</v>
      </c>
      <c r="B98" s="37" t="s">
        <v>90</v>
      </c>
      <c r="C98" s="42" t="s">
        <v>246</v>
      </c>
      <c r="D98" s="42" t="s">
        <v>202</v>
      </c>
      <c r="E98" s="41">
        <v>50000</v>
      </c>
    </row>
    <row r="99" spans="1:5" x14ac:dyDescent="0.25">
      <c r="A99" s="43" t="s">
        <v>247</v>
      </c>
      <c r="B99" s="37" t="s">
        <v>90</v>
      </c>
      <c r="C99" s="42" t="s">
        <v>248</v>
      </c>
      <c r="D99" s="37" t="s">
        <v>249</v>
      </c>
      <c r="E99" s="41">
        <v>90000</v>
      </c>
    </row>
    <row r="100" spans="1:5" x14ac:dyDescent="0.25">
      <c r="A100" s="43" t="s">
        <v>247</v>
      </c>
      <c r="B100" s="42" t="s">
        <v>9</v>
      </c>
      <c r="C100" s="42" t="s">
        <v>250</v>
      </c>
      <c r="D100" s="42" t="s">
        <v>193</v>
      </c>
      <c r="E100" s="41">
        <v>140000</v>
      </c>
    </row>
    <row r="101" spans="1:5" x14ac:dyDescent="0.25">
      <c r="A101" s="38" t="s">
        <v>251</v>
      </c>
      <c r="B101" s="38" t="s">
        <v>9</v>
      </c>
      <c r="C101" s="38" t="s">
        <v>252</v>
      </c>
      <c r="D101" s="38" t="s">
        <v>208</v>
      </c>
      <c r="E101" s="41">
        <v>4500</v>
      </c>
    </row>
    <row r="102" spans="1:5" x14ac:dyDescent="0.25">
      <c r="A102" s="38" t="s">
        <v>228</v>
      </c>
      <c r="B102" s="38" t="s">
        <v>13</v>
      </c>
      <c r="C102" s="38" t="s">
        <v>253</v>
      </c>
      <c r="D102" s="38" t="s">
        <v>254</v>
      </c>
      <c r="E102" s="41">
        <v>42500</v>
      </c>
    </row>
    <row r="103" spans="1:5" x14ac:dyDescent="0.25">
      <c r="A103" s="38" t="s">
        <v>255</v>
      </c>
      <c r="B103" s="38" t="s">
        <v>9</v>
      </c>
      <c r="C103" s="38" t="s">
        <v>256</v>
      </c>
      <c r="D103" s="38" t="s">
        <v>257</v>
      </c>
      <c r="E103" s="41">
        <v>30000</v>
      </c>
    </row>
    <row r="104" spans="1:5" x14ac:dyDescent="0.25">
      <c r="A104" s="38" t="s">
        <v>258</v>
      </c>
      <c r="B104" s="38" t="s">
        <v>90</v>
      </c>
      <c r="C104" s="38" t="s">
        <v>259</v>
      </c>
      <c r="D104" s="38" t="s">
        <v>260</v>
      </c>
      <c r="E104" s="41">
        <v>445000</v>
      </c>
    </row>
    <row r="105" spans="1:5" ht="25.5" x14ac:dyDescent="0.25">
      <c r="A105" s="38" t="s">
        <v>261</v>
      </c>
      <c r="B105" s="38" t="s">
        <v>262</v>
      </c>
      <c r="C105" s="38" t="s">
        <v>263</v>
      </c>
      <c r="D105" s="38" t="s">
        <v>264</v>
      </c>
      <c r="E105" s="41">
        <v>40000</v>
      </c>
    </row>
    <row r="106" spans="1:5" x14ac:dyDescent="0.25">
      <c r="A106" s="38" t="s">
        <v>265</v>
      </c>
      <c r="B106" s="38" t="s">
        <v>266</v>
      </c>
      <c r="C106" s="38" t="s">
        <v>267</v>
      </c>
      <c r="D106" s="38" t="s">
        <v>13</v>
      </c>
      <c r="E106" s="41">
        <v>86000</v>
      </c>
    </row>
    <row r="107" spans="1:5" x14ac:dyDescent="0.25">
      <c r="A107" s="38" t="s">
        <v>268</v>
      </c>
      <c r="B107" s="38" t="s">
        <v>91</v>
      </c>
      <c r="C107" s="38" t="s">
        <v>269</v>
      </c>
      <c r="D107" s="38" t="s">
        <v>244</v>
      </c>
      <c r="E107" s="41">
        <v>10250</v>
      </c>
    </row>
    <row r="108" spans="1:5" x14ac:dyDescent="0.25">
      <c r="A108" s="38" t="s">
        <v>270</v>
      </c>
      <c r="B108" s="38" t="s">
        <v>9</v>
      </c>
      <c r="C108" s="38" t="s">
        <v>271</v>
      </c>
      <c r="D108" s="38" t="s">
        <v>271</v>
      </c>
      <c r="E108" s="41">
        <v>25000</v>
      </c>
    </row>
    <row r="109" spans="1:5" x14ac:dyDescent="0.25">
      <c r="A109" s="38" t="s">
        <v>272</v>
      </c>
      <c r="B109" s="38" t="s">
        <v>13</v>
      </c>
      <c r="C109" s="38" t="s">
        <v>13</v>
      </c>
      <c r="D109" s="38" t="s">
        <v>13</v>
      </c>
      <c r="E109" s="41">
        <v>35353</v>
      </c>
    </row>
    <row r="110" spans="1:5" x14ac:dyDescent="0.25">
      <c r="A110" s="38" t="s">
        <v>273</v>
      </c>
      <c r="B110" s="38" t="s">
        <v>9</v>
      </c>
      <c r="C110" s="38" t="s">
        <v>274</v>
      </c>
      <c r="D110" s="38" t="s">
        <v>275</v>
      </c>
      <c r="E110" s="44">
        <v>13000</v>
      </c>
    </row>
    <row r="111" spans="1:5" x14ac:dyDescent="0.25">
      <c r="A111" s="38" t="s">
        <v>276</v>
      </c>
      <c r="B111" s="38" t="s">
        <v>90</v>
      </c>
      <c r="C111" s="38" t="s">
        <v>277</v>
      </c>
      <c r="D111" s="38" t="s">
        <v>278</v>
      </c>
      <c r="E111" s="44">
        <v>4000</v>
      </c>
    </row>
    <row r="112" spans="1:5" x14ac:dyDescent="0.25">
      <c r="A112" s="45" t="s">
        <v>279</v>
      </c>
      <c r="B112" s="38" t="s">
        <v>90</v>
      </c>
      <c r="C112" s="38" t="s">
        <v>280</v>
      </c>
      <c r="D112" s="38" t="s">
        <v>280</v>
      </c>
      <c r="E112" s="41">
        <v>15000</v>
      </c>
    </row>
    <row r="113" spans="1:5" x14ac:dyDescent="0.25">
      <c r="A113" s="45" t="s">
        <v>281</v>
      </c>
      <c r="B113" s="38" t="s">
        <v>90</v>
      </c>
      <c r="C113" s="38" t="s">
        <v>280</v>
      </c>
      <c r="D113" s="38" t="s">
        <v>280</v>
      </c>
      <c r="E113" s="41">
        <f>7000</f>
        <v>7000</v>
      </c>
    </row>
    <row r="114" spans="1:5" x14ac:dyDescent="0.25">
      <c r="A114" s="45" t="s">
        <v>282</v>
      </c>
      <c r="B114" s="38" t="s">
        <v>90</v>
      </c>
      <c r="C114" s="38" t="s">
        <v>280</v>
      </c>
      <c r="D114" s="38" t="s">
        <v>280</v>
      </c>
      <c r="E114" s="41">
        <v>15000</v>
      </c>
    </row>
    <row r="115" spans="1:5" x14ac:dyDescent="0.25">
      <c r="A115" s="45" t="s">
        <v>283</v>
      </c>
      <c r="B115" s="38" t="s">
        <v>90</v>
      </c>
      <c r="C115" s="38" t="s">
        <v>280</v>
      </c>
      <c r="D115" s="38" t="s">
        <v>280</v>
      </c>
      <c r="E115" s="41">
        <v>10000</v>
      </c>
    </row>
    <row r="116" spans="1:5" x14ac:dyDescent="0.25">
      <c r="A116" s="45" t="s">
        <v>284</v>
      </c>
      <c r="B116" s="38" t="s">
        <v>90</v>
      </c>
      <c r="C116" s="38" t="s">
        <v>280</v>
      </c>
      <c r="D116" s="38" t="s">
        <v>280</v>
      </c>
      <c r="E116" s="41">
        <v>35000</v>
      </c>
    </row>
    <row r="117" spans="1:5" x14ac:dyDescent="0.25">
      <c r="A117" s="45" t="s">
        <v>285</v>
      </c>
      <c r="B117" s="38" t="s">
        <v>90</v>
      </c>
      <c r="C117" s="38" t="s">
        <v>280</v>
      </c>
      <c r="D117" s="38" t="s">
        <v>280</v>
      </c>
      <c r="E117" s="41">
        <v>5500</v>
      </c>
    </row>
    <row r="118" spans="1:5" x14ac:dyDescent="0.25">
      <c r="A118" s="45" t="s">
        <v>286</v>
      </c>
      <c r="B118" s="38" t="s">
        <v>90</v>
      </c>
      <c r="C118" s="38" t="s">
        <v>280</v>
      </c>
      <c r="D118" s="38" t="s">
        <v>280</v>
      </c>
      <c r="E118" s="41">
        <v>37000</v>
      </c>
    </row>
    <row r="119" spans="1:5" x14ac:dyDescent="0.25">
      <c r="A119" s="45" t="s">
        <v>287</v>
      </c>
      <c r="B119" s="38" t="s">
        <v>92</v>
      </c>
      <c r="C119" s="38" t="s">
        <v>288</v>
      </c>
      <c r="D119" s="38" t="s">
        <v>288</v>
      </c>
      <c r="E119" s="41">
        <v>6500</v>
      </c>
    </row>
    <row r="120" spans="1:5" x14ac:dyDescent="0.25">
      <c r="A120" s="45" t="s">
        <v>289</v>
      </c>
      <c r="B120" s="38" t="s">
        <v>92</v>
      </c>
      <c r="C120" s="38" t="s">
        <v>288</v>
      </c>
      <c r="D120" s="38" t="s">
        <v>288</v>
      </c>
      <c r="E120" s="41">
        <v>27500</v>
      </c>
    </row>
    <row r="121" spans="1:5" x14ac:dyDescent="0.25">
      <c r="A121" s="45" t="s">
        <v>290</v>
      </c>
      <c r="B121" s="38" t="s">
        <v>9</v>
      </c>
      <c r="C121" s="38" t="s">
        <v>271</v>
      </c>
      <c r="D121" s="38" t="s">
        <v>271</v>
      </c>
      <c r="E121" s="41">
        <v>17500</v>
      </c>
    </row>
    <row r="122" spans="1:5" x14ac:dyDescent="0.25">
      <c r="A122" s="45" t="s">
        <v>291</v>
      </c>
      <c r="B122" s="38" t="s">
        <v>9</v>
      </c>
      <c r="C122" s="38" t="s">
        <v>271</v>
      </c>
      <c r="D122" s="38" t="s">
        <v>271</v>
      </c>
      <c r="E122" s="41">
        <v>55000</v>
      </c>
    </row>
    <row r="123" spans="1:5" x14ac:dyDescent="0.25">
      <c r="A123" s="45" t="s">
        <v>292</v>
      </c>
      <c r="B123" s="38" t="s">
        <v>9</v>
      </c>
      <c r="C123" s="38" t="s">
        <v>271</v>
      </c>
      <c r="D123" s="38" t="s">
        <v>271</v>
      </c>
      <c r="E123" s="41">
        <v>8000</v>
      </c>
    </row>
    <row r="124" spans="1:5" x14ac:dyDescent="0.25">
      <c r="A124" s="45" t="s">
        <v>293</v>
      </c>
      <c r="B124" s="38" t="s">
        <v>9</v>
      </c>
      <c r="C124" s="38" t="s">
        <v>271</v>
      </c>
      <c r="D124" s="38" t="s">
        <v>271</v>
      </c>
      <c r="E124" s="41">
        <f>3500+2500</f>
        <v>6000</v>
      </c>
    </row>
    <row r="125" spans="1:5" x14ac:dyDescent="0.25">
      <c r="A125" s="45" t="s">
        <v>294</v>
      </c>
      <c r="B125" s="38" t="s">
        <v>9</v>
      </c>
      <c r="C125" s="38" t="s">
        <v>271</v>
      </c>
      <c r="D125" s="38" t="s">
        <v>271</v>
      </c>
      <c r="E125" s="41">
        <v>20000</v>
      </c>
    </row>
    <row r="126" spans="1:5" x14ac:dyDescent="0.25">
      <c r="A126" s="45" t="s">
        <v>295</v>
      </c>
      <c r="B126" s="38" t="s">
        <v>9</v>
      </c>
      <c r="C126" s="38" t="s">
        <v>271</v>
      </c>
      <c r="D126" s="38" t="s">
        <v>271</v>
      </c>
      <c r="E126" s="41">
        <v>18000</v>
      </c>
    </row>
    <row r="127" spans="1:5" x14ac:dyDescent="0.25">
      <c r="A127" s="45" t="s">
        <v>296</v>
      </c>
      <c r="B127" s="38" t="s">
        <v>9</v>
      </c>
      <c r="C127" s="38" t="s">
        <v>271</v>
      </c>
      <c r="D127" s="38" t="s">
        <v>271</v>
      </c>
      <c r="E127" s="41">
        <v>7500</v>
      </c>
    </row>
    <row r="128" spans="1:5" x14ac:dyDescent="0.25">
      <c r="A128" s="45" t="s">
        <v>289</v>
      </c>
      <c r="B128" s="38" t="s">
        <v>9</v>
      </c>
      <c r="C128" s="38" t="s">
        <v>271</v>
      </c>
      <c r="D128" s="38" t="s">
        <v>271</v>
      </c>
      <c r="E128" s="41">
        <v>8000</v>
      </c>
    </row>
    <row r="129" spans="1:5" x14ac:dyDescent="0.25">
      <c r="A129" s="45" t="s">
        <v>297</v>
      </c>
      <c r="B129" s="38" t="s">
        <v>9</v>
      </c>
      <c r="C129" s="38" t="s">
        <v>271</v>
      </c>
      <c r="D129" s="38" t="s">
        <v>271</v>
      </c>
      <c r="E129" s="41">
        <v>20000</v>
      </c>
    </row>
    <row r="130" spans="1:5" x14ac:dyDescent="0.25">
      <c r="A130" s="45" t="s">
        <v>298</v>
      </c>
      <c r="B130" s="38" t="s">
        <v>9</v>
      </c>
      <c r="C130" s="38" t="s">
        <v>271</v>
      </c>
      <c r="D130" s="38" t="s">
        <v>271</v>
      </c>
      <c r="E130" s="41">
        <v>9000</v>
      </c>
    </row>
    <row r="131" spans="1:5" x14ac:dyDescent="0.25">
      <c r="A131" s="46" t="s">
        <v>299</v>
      </c>
      <c r="B131" s="38" t="s">
        <v>13</v>
      </c>
      <c r="C131" s="38" t="s">
        <v>13</v>
      </c>
      <c r="D131" s="38" t="s">
        <v>13</v>
      </c>
      <c r="E131" s="41">
        <f>18417</f>
        <v>18417</v>
      </c>
    </row>
    <row r="132" spans="1:5" x14ac:dyDescent="0.25">
      <c r="A132" s="46" t="s">
        <v>300</v>
      </c>
      <c r="B132" s="38" t="s">
        <v>13</v>
      </c>
      <c r="C132" s="38" t="s">
        <v>13</v>
      </c>
      <c r="D132" s="38" t="s">
        <v>13</v>
      </c>
      <c r="E132" s="41">
        <v>7000</v>
      </c>
    </row>
    <row r="133" spans="1:5" x14ac:dyDescent="0.25">
      <c r="A133" s="46" t="s">
        <v>289</v>
      </c>
      <c r="B133" s="38" t="s">
        <v>13</v>
      </c>
      <c r="C133" s="38" t="s">
        <v>13</v>
      </c>
      <c r="D133" s="38" t="s">
        <v>13</v>
      </c>
      <c r="E133" s="41">
        <v>33000</v>
      </c>
    </row>
    <row r="134" spans="1:5" x14ac:dyDescent="0.25">
      <c r="A134" s="46" t="s">
        <v>301</v>
      </c>
      <c r="B134" s="38" t="s">
        <v>13</v>
      </c>
      <c r="C134" s="38" t="s">
        <v>13</v>
      </c>
      <c r="D134" s="38" t="s">
        <v>13</v>
      </c>
      <c r="E134" s="41">
        <v>15000</v>
      </c>
    </row>
    <row r="135" spans="1:5" x14ac:dyDescent="0.25">
      <c r="A135" s="50" t="s">
        <v>191</v>
      </c>
      <c r="B135" s="47" t="s">
        <v>90</v>
      </c>
      <c r="C135" s="47" t="s">
        <v>192</v>
      </c>
      <c r="D135" s="48">
        <v>2</v>
      </c>
      <c r="E135" s="52">
        <v>1200</v>
      </c>
    </row>
    <row r="136" spans="1:5" x14ac:dyDescent="0.25">
      <c r="A136" s="50" t="s">
        <v>194</v>
      </c>
      <c r="B136" s="49" t="s">
        <v>91</v>
      </c>
      <c r="C136" s="49" t="s">
        <v>195</v>
      </c>
      <c r="D136" s="48">
        <v>10</v>
      </c>
      <c r="E136" s="52">
        <v>1000</v>
      </c>
    </row>
    <row r="137" spans="1:5" x14ac:dyDescent="0.25">
      <c r="A137" s="38" t="s">
        <v>197</v>
      </c>
      <c r="B137" s="48" t="s">
        <v>90</v>
      </c>
      <c r="C137" s="48" t="s">
        <v>198</v>
      </c>
      <c r="D137" s="48">
        <v>4</v>
      </c>
      <c r="E137" s="47">
        <v>1000</v>
      </c>
    </row>
    <row r="138" spans="1:5" x14ac:dyDescent="0.25">
      <c r="A138" s="38" t="s">
        <v>200</v>
      </c>
      <c r="B138" s="48" t="s">
        <v>90</v>
      </c>
      <c r="C138" s="48" t="s">
        <v>201</v>
      </c>
      <c r="D138" s="48">
        <v>7</v>
      </c>
      <c r="E138" s="47">
        <v>2000</v>
      </c>
    </row>
    <row r="139" spans="1:5" ht="39" x14ac:dyDescent="0.25">
      <c r="A139" s="38" t="s">
        <v>302</v>
      </c>
      <c r="B139" s="47" t="s">
        <v>92</v>
      </c>
      <c r="C139" s="47" t="s">
        <v>303</v>
      </c>
      <c r="D139" s="48">
        <v>13</v>
      </c>
      <c r="E139" s="47" t="s">
        <v>304</v>
      </c>
    </row>
    <row r="140" spans="1:5" x14ac:dyDescent="0.25">
      <c r="A140" s="38" t="s">
        <v>203</v>
      </c>
      <c r="B140" s="47" t="s">
        <v>9</v>
      </c>
      <c r="C140" s="47" t="s">
        <v>204</v>
      </c>
      <c r="D140" s="47">
        <v>4</v>
      </c>
      <c r="E140" s="47">
        <v>2549000</v>
      </c>
    </row>
    <row r="141" spans="1:5" x14ac:dyDescent="0.25">
      <c r="A141" s="38" t="s">
        <v>206</v>
      </c>
      <c r="B141" s="48" t="s">
        <v>9</v>
      </c>
      <c r="C141" s="48" t="s">
        <v>207</v>
      </c>
      <c r="D141" s="47">
        <v>11</v>
      </c>
      <c r="E141" s="47">
        <v>3049000</v>
      </c>
    </row>
    <row r="142" spans="1:5" ht="26.25" x14ac:dyDescent="0.25">
      <c r="A142" s="53" t="s">
        <v>305</v>
      </c>
      <c r="B142" s="54" t="s">
        <v>13</v>
      </c>
      <c r="C142" s="53" t="s">
        <v>308</v>
      </c>
      <c r="D142" s="32"/>
      <c r="E142" s="55">
        <v>2166253</v>
      </c>
    </row>
    <row r="143" spans="1:5" x14ac:dyDescent="0.25">
      <c r="A143" s="33" t="s">
        <v>306</v>
      </c>
      <c r="B143" s="33" t="s">
        <v>13</v>
      </c>
      <c r="C143" s="33" t="s">
        <v>309</v>
      </c>
      <c r="D143" s="32"/>
      <c r="E143" s="56">
        <v>16166.7</v>
      </c>
    </row>
    <row r="144" spans="1:5" x14ac:dyDescent="0.25">
      <c r="A144" s="33" t="s">
        <v>306</v>
      </c>
      <c r="B144" s="33" t="s">
        <v>90</v>
      </c>
      <c r="C144" s="33" t="s">
        <v>310</v>
      </c>
      <c r="D144" s="32"/>
      <c r="E144" s="56">
        <v>6033.92</v>
      </c>
    </row>
    <row r="145" spans="1:5" x14ac:dyDescent="0.25">
      <c r="A145" s="33" t="s">
        <v>306</v>
      </c>
      <c r="B145" s="33" t="s">
        <v>13</v>
      </c>
      <c r="C145" s="33" t="s">
        <v>309</v>
      </c>
      <c r="D145" s="32"/>
      <c r="E145" s="56">
        <v>14625.34</v>
      </c>
    </row>
    <row r="146" spans="1:5" x14ac:dyDescent="0.25">
      <c r="A146" s="53" t="s">
        <v>16</v>
      </c>
      <c r="B146" s="54" t="s">
        <v>91</v>
      </c>
      <c r="C146" s="53"/>
      <c r="D146" s="32"/>
      <c r="E146" s="55">
        <v>5000</v>
      </c>
    </row>
    <row r="147" spans="1:5" x14ac:dyDescent="0.25">
      <c r="A147" s="53" t="s">
        <v>307</v>
      </c>
      <c r="B147" s="54" t="s">
        <v>90</v>
      </c>
      <c r="C147" s="53" t="s">
        <v>311</v>
      </c>
      <c r="D147" s="32"/>
      <c r="E147" s="55">
        <v>6282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LL 28 - Proposed Form </vt:lpstr>
      <vt:lpstr>Proposed Grants and Fundraising</vt:lpstr>
    </vt:vector>
  </TitlesOfParts>
  <Company>NYCDPR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brittney.mascarella</dc:creator>
  <cp:lastModifiedBy>Bauer, Justin (Parks)</cp:lastModifiedBy>
  <cp:revision/>
  <cp:lastPrinted>2025-01-17T19:51:14Z</cp:lastPrinted>
  <dcterms:created xsi:type="dcterms:W3CDTF">2013-11-12T17:23:39Z</dcterms:created>
  <dcterms:modified xsi:type="dcterms:W3CDTF">2025-01-21T16:57:42Z</dcterms:modified>
</cp:coreProperties>
</file>