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B:\1PP\OMAP\Operations Research Section\Tekaaho\Jobs\Quarterlies\DAT Arrests\"/>
    </mc:Choice>
  </mc:AlternateContent>
  <bookViews>
    <workbookView xWindow="480" yWindow="75" windowWidth="27795" windowHeight="12345"/>
  </bookViews>
  <sheets>
    <sheet name="Total" sheetId="2" r:id="rId1"/>
    <sheet name="Boro" sheetId="3" r:id="rId2"/>
    <sheet name="PCT" sheetId="4" r:id="rId3"/>
    <sheet name="Race" sheetId="5" r:id="rId4"/>
    <sheet name="Sex" sheetId="6" r:id="rId5"/>
    <sheet name="Age" sheetId="7" r:id="rId6"/>
  </sheets>
  <definedNames>
    <definedName name="crime">#REF!</definedName>
    <definedName name="crime2">Boro!#REF!</definedName>
  </definedNames>
  <calcPr calcId="162913"/>
</workbook>
</file>

<file path=xl/calcChain.xml><?xml version="1.0" encoding="utf-8"?>
<calcChain xmlns="http://schemas.openxmlformats.org/spreadsheetml/2006/main">
  <c r="E14" i="2" l="1"/>
  <c r="F14" i="2"/>
  <c r="G14" i="2"/>
  <c r="D9" i="3" l="1"/>
  <c r="D8" i="3"/>
  <c r="D7" i="3"/>
  <c r="D6" i="3"/>
  <c r="D5" i="3"/>
  <c r="D4" i="3"/>
  <c r="E15" i="2"/>
  <c r="E5" i="2"/>
  <c r="E6" i="2"/>
  <c r="E7" i="2"/>
  <c r="E8" i="2"/>
  <c r="E9" i="2"/>
  <c r="E10" i="2"/>
  <c r="E11" i="2"/>
  <c r="E12" i="2"/>
  <c r="E13" i="2"/>
  <c r="E4" i="2"/>
  <c r="F12" i="2"/>
  <c r="G12" i="2"/>
  <c r="F11" i="2" l="1"/>
  <c r="G11" i="2"/>
  <c r="F13" i="2" l="1"/>
  <c r="G13" i="2"/>
  <c r="F10" i="2" l="1"/>
  <c r="G10" i="2"/>
  <c r="F9" i="2" l="1"/>
  <c r="G9" i="2"/>
  <c r="G4" i="2" l="1"/>
  <c r="D10" i="5" l="1"/>
  <c r="E10" i="5"/>
  <c r="F10" i="5"/>
  <c r="A1" i="7" l="1"/>
  <c r="A1" i="6"/>
  <c r="A1" i="5"/>
  <c r="A1" i="4"/>
  <c r="A1" i="3"/>
  <c r="G15" i="2" l="1"/>
  <c r="F15" i="2"/>
  <c r="F5" i="7" l="1"/>
  <c r="F6" i="7"/>
  <c r="F7" i="7"/>
  <c r="F8" i="7"/>
  <c r="F9" i="7"/>
  <c r="F4" i="7"/>
  <c r="E5" i="7"/>
  <c r="E6" i="7"/>
  <c r="E7" i="7"/>
  <c r="E8" i="7"/>
  <c r="E9" i="7"/>
  <c r="E4" i="7"/>
  <c r="D5" i="7"/>
  <c r="D6" i="7"/>
  <c r="D7" i="7"/>
  <c r="D8" i="7"/>
  <c r="D9" i="7"/>
  <c r="D4" i="7"/>
  <c r="D5" i="6"/>
  <c r="D6" i="6"/>
  <c r="D4" i="6"/>
  <c r="D5" i="5"/>
  <c r="D6" i="5"/>
  <c r="D8" i="5"/>
  <c r="D9" i="5"/>
  <c r="D11" i="5"/>
  <c r="D4" i="5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4" i="4"/>
  <c r="G6" i="2"/>
  <c r="G7" i="2"/>
  <c r="G8" i="2"/>
  <c r="G5" i="2"/>
  <c r="F5" i="6"/>
  <c r="F6" i="6"/>
  <c r="F4" i="6"/>
  <c r="F5" i="5"/>
  <c r="F6" i="5"/>
  <c r="F7" i="5"/>
  <c r="F8" i="5"/>
  <c r="F9" i="5"/>
  <c r="F11" i="5"/>
  <c r="F4" i="5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4" i="4"/>
  <c r="F5" i="3"/>
  <c r="F6" i="3"/>
  <c r="F7" i="3"/>
  <c r="F8" i="3"/>
  <c r="F9" i="3"/>
  <c r="F4" i="3"/>
  <c r="F10" i="7" l="1"/>
  <c r="E10" i="7"/>
  <c r="D10" i="7"/>
  <c r="E5" i="6"/>
  <c r="E6" i="6"/>
  <c r="E4" i="6"/>
  <c r="E5" i="5"/>
  <c r="E6" i="5"/>
  <c r="E8" i="5"/>
  <c r="E9" i="5"/>
  <c r="E11" i="5"/>
  <c r="E4" i="5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4" i="4"/>
  <c r="E5" i="3"/>
  <c r="E6" i="3"/>
  <c r="E7" i="3"/>
  <c r="E8" i="3"/>
  <c r="E9" i="3"/>
  <c r="E4" i="3"/>
  <c r="F5" i="2"/>
  <c r="F6" i="2"/>
  <c r="F7" i="2"/>
  <c r="F8" i="2"/>
  <c r="F4" i="2"/>
</calcChain>
</file>

<file path=xl/sharedStrings.xml><?xml version="1.0" encoding="utf-8"?>
<sst xmlns="http://schemas.openxmlformats.org/spreadsheetml/2006/main" count="88" uniqueCount="62">
  <si>
    <t>Non DAT Arrests</t>
  </si>
  <si>
    <t>DAT Totals</t>
  </si>
  <si>
    <t>Non DAT Totals</t>
  </si>
  <si>
    <t>BRONX</t>
  </si>
  <si>
    <t>BROOKLYN</t>
  </si>
  <si>
    <t>MANHATTAN</t>
  </si>
  <si>
    <t>QUEENS</t>
  </si>
  <si>
    <t>STATEN ISLAND</t>
  </si>
  <si>
    <t>Total</t>
  </si>
  <si>
    <t>Non Dat Arrests</t>
  </si>
  <si>
    <t>DAT Arrests</t>
  </si>
  <si>
    <t>BLACK</t>
  </si>
  <si>
    <t>UNKNOWN</t>
  </si>
  <si>
    <t>WHITE</t>
  </si>
  <si>
    <t>FEMALE</t>
  </si>
  <si>
    <t>MALE</t>
  </si>
  <si>
    <t>PCT</t>
  </si>
  <si>
    <t>Boro</t>
  </si>
  <si>
    <t>Race</t>
  </si>
  <si>
    <t>Sex</t>
  </si>
  <si>
    <t>Age</t>
  </si>
  <si>
    <t>Difference</t>
  </si>
  <si>
    <t>Non DAT Rate</t>
  </si>
  <si>
    <t>Total Arrests</t>
  </si>
  <si>
    <t>0 - 9</t>
  </si>
  <si>
    <t>10 - 17</t>
  </si>
  <si>
    <t>18 - 24</t>
  </si>
  <si>
    <t>25 - 40</t>
  </si>
  <si>
    <t>41 - 59</t>
  </si>
  <si>
    <t>60+</t>
  </si>
  <si>
    <t>* Misdemeanor and Violations Only</t>
  </si>
  <si>
    <t>* 500 or more total arrests only</t>
  </si>
  <si>
    <t>AMERICAN INDIAN/ALASKAN NATIVE</t>
  </si>
  <si>
    <t>ASIAN / PACIFIC ISLANDER</t>
  </si>
  <si>
    <t>BLACK HISPANIC</t>
  </si>
  <si>
    <t>WHITE HISPANIC</t>
  </si>
  <si>
    <t>Law Code</t>
  </si>
  <si>
    <t>Law Code Description</t>
  </si>
  <si>
    <t>PL 1552500</t>
  </si>
  <si>
    <t>PL 1200001</t>
  </si>
  <si>
    <t>PL 2200300</t>
  </si>
  <si>
    <t>PL 1450001</t>
  </si>
  <si>
    <t>CRIM MIS:INTENT DAMAGE PROPRTY</t>
  </si>
  <si>
    <t>PL 1201401</t>
  </si>
  <si>
    <t>VTL0511001</t>
  </si>
  <si>
    <t>PL 1702000</t>
  </si>
  <si>
    <t>POSSESS  FORGED INSTRUMENT-3RD</t>
  </si>
  <si>
    <t>PL 1211100</t>
  </si>
  <si>
    <t>Grand Total</t>
  </si>
  <si>
    <t>PL 2601001</t>
  </si>
  <si>
    <t>ACT IN MANNER INJUR CHILD &lt; 17</t>
  </si>
  <si>
    <t>PL 2403002</t>
  </si>
  <si>
    <t>ASLT 3-W/INT CAUSE PHYS INJURY</t>
  </si>
  <si>
    <t>PL 1651503</t>
  </si>
  <si>
    <t>INTENT/FRAUD OBT TRANS W/O PAY</t>
  </si>
  <si>
    <t>Non DAT and DAT Arrest Analysis 3Q 2022</t>
  </si>
  <si>
    <t xml:space="preserve">PETIT LARCENY                 </t>
  </si>
  <si>
    <t xml:space="preserve">MENACING-2ND:WEAPON           </t>
  </si>
  <si>
    <t xml:space="preserve">CRIM POSS CONTRL SUBST-7TH    </t>
  </si>
  <si>
    <t xml:space="preserve">AGGRAVATED UNLIC OPER MV-3RD  </t>
  </si>
  <si>
    <t xml:space="preserve">CRIM OBSTRUCTION BREATHING    </t>
  </si>
  <si>
    <t xml:space="preserve">AGG HARASS 2 -THREAT BY PHONE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</si>
</sst>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/>
    <xf numFmtId="0" fontId="1" fillId="0" borderId="1" xfId="0" applyFont="1" applyBorder="1" applyAlignment="1">
      <alignment horizontal="left"/>
    </xf>
    <xf numFmtId="0" fontId="1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165" fontId="0" fillId="0" borderId="0" xfId="0" applyNumberFormat="1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zoomScaleNormal="100" workbookViewId="0">
      <selection activeCell="J9" sqref="J9"/>
    </sheetView>
  </sheetViews>
  <sheetFormatPr defaultRowHeight="15" x14ac:dyDescent="0.25"/>
  <cols>
    <col min="1" max="1" width="33.28515625" bestFit="1" customWidth="1"/>
    <col min="2" max="2" width="34.5703125" bestFit="1" customWidth="1"/>
    <col min="3" max="3" width="14.5703125" bestFit="1" customWidth="1"/>
    <col min="4" max="4" width="10.28515625" bestFit="1" customWidth="1"/>
    <col min="5" max="5" width="12.140625" bestFit="1" customWidth="1"/>
    <col min="6" max="6" width="10.42578125" bestFit="1" customWidth="1"/>
    <col min="7" max="7" width="13.28515625" bestFit="1" customWidth="1"/>
  </cols>
  <sheetData>
    <row r="1" spans="1:14" x14ac:dyDescent="0.25">
      <c r="A1" s="15" t="s">
        <v>55</v>
      </c>
      <c r="B1" s="15"/>
      <c r="C1" s="15"/>
      <c r="D1" s="15"/>
      <c r="E1" s="15"/>
      <c r="F1" s="15"/>
      <c r="G1" s="15"/>
      <c r="H1" s="1"/>
    </row>
    <row r="2" spans="1:14" x14ac:dyDescent="0.25">
      <c r="A2" s="15"/>
      <c r="B2" s="15"/>
      <c r="C2" s="15"/>
      <c r="D2" s="15"/>
      <c r="E2" s="15"/>
      <c r="F2" s="15"/>
      <c r="G2" s="15"/>
      <c r="H2" s="1"/>
    </row>
    <row r="3" spans="1:14" x14ac:dyDescent="0.25">
      <c r="A3" s="3" t="s">
        <v>36</v>
      </c>
      <c r="B3" s="3" t="s">
        <v>37</v>
      </c>
      <c r="C3" s="7" t="s">
        <v>2</v>
      </c>
      <c r="D3" s="7" t="s">
        <v>1</v>
      </c>
      <c r="E3" s="7" t="s">
        <v>23</v>
      </c>
      <c r="F3" s="7" t="s">
        <v>21</v>
      </c>
      <c r="G3" s="7" t="s">
        <v>22</v>
      </c>
    </row>
    <row r="4" spans="1:14" x14ac:dyDescent="0.25">
      <c r="A4" s="4" t="s">
        <v>39</v>
      </c>
      <c r="B4" s="4" t="s">
        <v>52</v>
      </c>
      <c r="C4" s="8">
        <v>4536</v>
      </c>
      <c r="D4" s="8">
        <v>919</v>
      </c>
      <c r="E4" s="8">
        <f>SUM(C4:D4)</f>
        <v>5455</v>
      </c>
      <c r="F4" s="8">
        <f>D4-C4</f>
        <v>-3617</v>
      </c>
      <c r="G4" s="9">
        <f>IF(D4=0,"**.*",(C4/D4))</f>
        <v>4.9357997823721433</v>
      </c>
    </row>
    <row r="5" spans="1:14" x14ac:dyDescent="0.25">
      <c r="A5" s="4" t="s">
        <v>38</v>
      </c>
      <c r="B5" s="4" t="s">
        <v>56</v>
      </c>
      <c r="C5" s="8">
        <v>4077</v>
      </c>
      <c r="D5" s="8">
        <v>1238</v>
      </c>
      <c r="E5" s="8">
        <f t="shared" ref="E5:E15" si="0">SUM(C5:D5)</f>
        <v>5315</v>
      </c>
      <c r="F5" s="8">
        <f t="shared" ref="F5:F15" si="1">D5-C5</f>
        <v>-2839</v>
      </c>
      <c r="G5" s="9">
        <f>IF(D5=0,"**.*",(C5/D5))</f>
        <v>3.2932148626817446</v>
      </c>
    </row>
    <row r="6" spans="1:14" x14ac:dyDescent="0.25">
      <c r="A6" s="4" t="s">
        <v>43</v>
      </c>
      <c r="B6" s="4" t="s">
        <v>57</v>
      </c>
      <c r="C6" s="8">
        <v>1160</v>
      </c>
      <c r="D6" s="8">
        <v>7</v>
      </c>
      <c r="E6" s="8">
        <f t="shared" si="0"/>
        <v>1167</v>
      </c>
      <c r="F6" s="8">
        <f t="shared" si="1"/>
        <v>-1153</v>
      </c>
      <c r="G6" s="9">
        <f t="shared" ref="G6:G15" si="2">IF(D6=0,"**.*",(C6/D6))</f>
        <v>165.71428571428572</v>
      </c>
    </row>
    <row r="7" spans="1:14" x14ac:dyDescent="0.25">
      <c r="A7" s="4" t="s">
        <v>40</v>
      </c>
      <c r="B7" s="4" t="s">
        <v>58</v>
      </c>
      <c r="C7" s="8">
        <v>613</v>
      </c>
      <c r="D7" s="8">
        <v>453</v>
      </c>
      <c r="E7" s="8">
        <f t="shared" si="0"/>
        <v>1066</v>
      </c>
      <c r="F7" s="8">
        <f t="shared" si="1"/>
        <v>-160</v>
      </c>
      <c r="G7" s="9">
        <f t="shared" si="2"/>
        <v>1.3532008830022075</v>
      </c>
    </row>
    <row r="8" spans="1:14" x14ac:dyDescent="0.25">
      <c r="A8" s="4" t="s">
        <v>44</v>
      </c>
      <c r="B8" s="4" t="s">
        <v>59</v>
      </c>
      <c r="C8" s="8">
        <v>231</v>
      </c>
      <c r="D8" s="8">
        <v>722</v>
      </c>
      <c r="E8" s="8">
        <f t="shared" si="0"/>
        <v>953</v>
      </c>
      <c r="F8" s="8">
        <f t="shared" si="1"/>
        <v>491</v>
      </c>
      <c r="G8" s="9">
        <f t="shared" si="2"/>
        <v>0.31994459833795014</v>
      </c>
    </row>
    <row r="9" spans="1:14" x14ac:dyDescent="0.25">
      <c r="A9" s="4" t="s">
        <v>41</v>
      </c>
      <c r="B9" s="4" t="s">
        <v>42</v>
      </c>
      <c r="C9" s="8">
        <v>656</v>
      </c>
      <c r="D9" s="8">
        <v>179</v>
      </c>
      <c r="E9" s="8">
        <f t="shared" si="0"/>
        <v>835</v>
      </c>
      <c r="F9" s="8">
        <f t="shared" ref="F9" si="3">D9-C9</f>
        <v>-477</v>
      </c>
      <c r="G9" s="9">
        <f t="shared" ref="G9" si="4">IF(D9=0,"**.*",(C9/D9))</f>
        <v>3.6648044692737431</v>
      </c>
      <c r="N9" s="14"/>
    </row>
    <row r="10" spans="1:14" x14ac:dyDescent="0.25">
      <c r="A10" s="4" t="s">
        <v>45</v>
      </c>
      <c r="B10" s="4" t="s">
        <v>46</v>
      </c>
      <c r="C10" s="8">
        <v>73</v>
      </c>
      <c r="D10" s="8">
        <v>658</v>
      </c>
      <c r="E10" s="8">
        <f t="shared" si="0"/>
        <v>731</v>
      </c>
      <c r="F10" s="8">
        <f t="shared" ref="F10" si="5">D10-C10</f>
        <v>585</v>
      </c>
      <c r="G10" s="9">
        <f t="shared" ref="G10" si="6">IF(D10=0,"**.*",(C10/D10))</f>
        <v>0.11094224924012158</v>
      </c>
      <c r="N10" s="14"/>
    </row>
    <row r="11" spans="1:14" x14ac:dyDescent="0.25">
      <c r="A11" s="4" t="s">
        <v>47</v>
      </c>
      <c r="B11" s="4" t="s">
        <v>60</v>
      </c>
      <c r="C11" s="8">
        <v>594</v>
      </c>
      <c r="D11" s="8">
        <v>16</v>
      </c>
      <c r="E11" s="8">
        <f t="shared" si="0"/>
        <v>610</v>
      </c>
      <c r="F11" s="8">
        <f t="shared" ref="F11" si="7">D11-C11</f>
        <v>-578</v>
      </c>
      <c r="G11" s="9">
        <f t="shared" ref="G11" si="8">IF(D11=0,"**.*",(C11/D11))</f>
        <v>37.125</v>
      </c>
      <c r="N11" s="14"/>
    </row>
    <row r="12" spans="1:14" x14ac:dyDescent="0.25">
      <c r="A12" s="4" t="s">
        <v>49</v>
      </c>
      <c r="B12" s="4" t="s">
        <v>50</v>
      </c>
      <c r="C12" s="8">
        <v>553</v>
      </c>
      <c r="D12" s="8">
        <v>12</v>
      </c>
      <c r="E12" s="8">
        <f t="shared" si="0"/>
        <v>565</v>
      </c>
      <c r="F12" s="8">
        <f t="shared" ref="F12" si="9">D12-C12</f>
        <v>-541</v>
      </c>
      <c r="G12" s="9">
        <f t="shared" ref="G12" si="10">IF(D12=0,"**.*",(C12/D12))</f>
        <v>46.083333333333336</v>
      </c>
      <c r="N12" s="14"/>
    </row>
    <row r="13" spans="1:14" x14ac:dyDescent="0.25">
      <c r="A13" s="4" t="s">
        <v>53</v>
      </c>
      <c r="B13" s="4" t="s">
        <v>54</v>
      </c>
      <c r="C13" s="8">
        <v>411</v>
      </c>
      <c r="D13" s="8">
        <v>137</v>
      </c>
      <c r="E13" s="8">
        <f t="shared" si="0"/>
        <v>548</v>
      </c>
      <c r="F13" s="8">
        <f t="shared" ref="F13" si="11">D13-C13</f>
        <v>-274</v>
      </c>
      <c r="G13" s="9">
        <f t="shared" ref="G13" si="12">IF(D13=0,"**.*",(C13/D13))</f>
        <v>3</v>
      </c>
    </row>
    <row r="14" spans="1:14" x14ac:dyDescent="0.25">
      <c r="A14" s="4" t="s">
        <v>51</v>
      </c>
      <c r="B14" s="4" t="s">
        <v>61</v>
      </c>
      <c r="C14" s="8">
        <v>495</v>
      </c>
      <c r="D14" s="8">
        <v>27</v>
      </c>
      <c r="E14" s="8">
        <f t="shared" ref="E14" si="13">SUM(C14:D14)</f>
        <v>522</v>
      </c>
      <c r="F14" s="8">
        <f t="shared" ref="F14" si="14">D14-C14</f>
        <v>-468</v>
      </c>
      <c r="G14" s="9">
        <f t="shared" ref="G14" si="15">IF(D14=0,"**.*",(C14/D14))</f>
        <v>18.333333333333332</v>
      </c>
    </row>
    <row r="15" spans="1:14" x14ac:dyDescent="0.25">
      <c r="A15" s="10" t="s">
        <v>48</v>
      </c>
      <c r="B15" s="10"/>
      <c r="C15" s="5">
        <v>13399</v>
      </c>
      <c r="D15" s="5">
        <v>4368</v>
      </c>
      <c r="E15" s="5">
        <f t="shared" si="0"/>
        <v>17767</v>
      </c>
      <c r="F15" s="7">
        <f t="shared" si="1"/>
        <v>-9031</v>
      </c>
      <c r="G15" s="9">
        <f t="shared" si="2"/>
        <v>3.06753663003663</v>
      </c>
      <c r="L15" s="14"/>
    </row>
    <row r="16" spans="1:14" x14ac:dyDescent="0.25">
      <c r="L16" s="14"/>
    </row>
    <row r="17" spans="1:12" x14ac:dyDescent="0.25">
      <c r="A17" s="12" t="s">
        <v>30</v>
      </c>
      <c r="B17" s="12"/>
      <c r="D17" s="13"/>
      <c r="G17" s="14"/>
      <c r="L17" s="14"/>
    </row>
    <row r="18" spans="1:12" x14ac:dyDescent="0.25">
      <c r="A18" s="12" t="s">
        <v>31</v>
      </c>
      <c r="B18" s="12"/>
      <c r="G18" s="14"/>
    </row>
    <row r="19" spans="1:12" x14ac:dyDescent="0.25">
      <c r="G19" s="14"/>
    </row>
  </sheetData>
  <mergeCells count="1">
    <mergeCell ref="A1:G2"/>
  </mergeCells>
  <printOptions horizontalCentered="1"/>
  <pageMargins left="0.7" right="0.7" top="0.75" bottom="0.75" header="0.3" footer="0.3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zoomScaleNormal="100" workbookViewId="0">
      <selection activeCell="D23" sqref="D23:D24"/>
    </sheetView>
  </sheetViews>
  <sheetFormatPr defaultRowHeight="15" x14ac:dyDescent="0.25"/>
  <cols>
    <col min="1" max="1" width="14.7109375" bestFit="1" customWidth="1"/>
    <col min="2" max="2" width="1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6" x14ac:dyDescent="0.25">
      <c r="A1" s="15" t="str">
        <f>Total!A1</f>
        <v>Non DAT and DAT Arrest Analysis 3Q 2022</v>
      </c>
      <c r="B1" s="15"/>
      <c r="C1" s="15"/>
      <c r="D1" s="15"/>
      <c r="E1" s="15"/>
      <c r="F1" s="15"/>
    </row>
    <row r="2" spans="1:6" x14ac:dyDescent="0.25">
      <c r="A2" s="15"/>
      <c r="B2" s="15"/>
      <c r="C2" s="15"/>
      <c r="D2" s="15"/>
      <c r="E2" s="15"/>
      <c r="F2" s="15"/>
    </row>
    <row r="3" spans="1:6" x14ac:dyDescent="0.25">
      <c r="A3" s="4" t="s">
        <v>17</v>
      </c>
      <c r="B3" s="7" t="s">
        <v>9</v>
      </c>
      <c r="C3" s="7" t="s">
        <v>10</v>
      </c>
      <c r="D3" s="7" t="s">
        <v>23</v>
      </c>
      <c r="E3" s="7" t="s">
        <v>21</v>
      </c>
      <c r="F3" s="7" t="s">
        <v>22</v>
      </c>
    </row>
    <row r="4" spans="1:6" x14ac:dyDescent="0.25">
      <c r="A4" s="4" t="s">
        <v>3</v>
      </c>
      <c r="B4" s="8">
        <v>3420</v>
      </c>
      <c r="C4" s="8">
        <v>1223</v>
      </c>
      <c r="D4" s="8">
        <f t="shared" ref="D4:D9" si="0">SUM(B4:C4)</f>
        <v>4643</v>
      </c>
      <c r="E4" s="8">
        <f>C4-B4</f>
        <v>-2197</v>
      </c>
      <c r="F4" s="9">
        <f>B4/C4</f>
        <v>2.7964022894521667</v>
      </c>
    </row>
    <row r="5" spans="1:6" x14ac:dyDescent="0.25">
      <c r="A5" s="4" t="s">
        <v>4</v>
      </c>
      <c r="B5" s="8">
        <v>3368</v>
      </c>
      <c r="C5" s="8">
        <v>972</v>
      </c>
      <c r="D5" s="8">
        <f t="shared" si="0"/>
        <v>4340</v>
      </c>
      <c r="E5" s="8">
        <f t="shared" ref="E5:E9" si="1">C5-B5</f>
        <v>-2396</v>
      </c>
      <c r="F5" s="9">
        <f t="shared" ref="F5:F9" si="2">B5/C5</f>
        <v>3.4650205761316872</v>
      </c>
    </row>
    <row r="6" spans="1:6" x14ac:dyDescent="0.25">
      <c r="A6" s="4" t="s">
        <v>5</v>
      </c>
      <c r="B6" s="8">
        <v>3320</v>
      </c>
      <c r="C6" s="8">
        <v>1101</v>
      </c>
      <c r="D6" s="8">
        <f t="shared" si="0"/>
        <v>4421</v>
      </c>
      <c r="E6" s="8">
        <f t="shared" si="1"/>
        <v>-2219</v>
      </c>
      <c r="F6" s="9">
        <f t="shared" si="2"/>
        <v>3.0154405086285196</v>
      </c>
    </row>
    <row r="7" spans="1:6" x14ac:dyDescent="0.25">
      <c r="A7" s="4" t="s">
        <v>6</v>
      </c>
      <c r="B7" s="8">
        <v>2745</v>
      </c>
      <c r="C7" s="8">
        <v>785</v>
      </c>
      <c r="D7" s="8">
        <f t="shared" si="0"/>
        <v>3530</v>
      </c>
      <c r="E7" s="8">
        <f t="shared" si="1"/>
        <v>-1960</v>
      </c>
      <c r="F7" s="9">
        <f t="shared" si="2"/>
        <v>3.4968152866242037</v>
      </c>
    </row>
    <row r="8" spans="1:6" x14ac:dyDescent="0.25">
      <c r="A8" s="4" t="s">
        <v>7</v>
      </c>
      <c r="B8" s="8">
        <v>546</v>
      </c>
      <c r="C8" s="8">
        <v>287</v>
      </c>
      <c r="D8" s="8">
        <f t="shared" si="0"/>
        <v>833</v>
      </c>
      <c r="E8" s="8">
        <f t="shared" si="1"/>
        <v>-259</v>
      </c>
      <c r="F8" s="9">
        <f t="shared" si="2"/>
        <v>1.9024390243902438</v>
      </c>
    </row>
    <row r="9" spans="1:6" x14ac:dyDescent="0.25">
      <c r="A9" s="4" t="s">
        <v>8</v>
      </c>
      <c r="B9" s="7">
        <v>13399</v>
      </c>
      <c r="C9" s="7">
        <v>4368</v>
      </c>
      <c r="D9" s="7">
        <f t="shared" si="0"/>
        <v>17767</v>
      </c>
      <c r="E9" s="7">
        <f t="shared" si="1"/>
        <v>-9031</v>
      </c>
      <c r="F9" s="9">
        <f t="shared" si="2"/>
        <v>3.06753663003663</v>
      </c>
    </row>
  </sheetData>
  <sortState ref="A4:F34">
    <sortCondition ref="A4:A34"/>
  </sortState>
  <mergeCells count="1">
    <mergeCell ref="A1:F2"/>
  </mergeCells>
  <printOptions horizontalCentered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zoomScaleNormal="100" workbookViewId="0">
      <selection activeCell="B4" sqref="B4:C81"/>
    </sheetView>
  </sheetViews>
  <sheetFormatPr defaultRowHeight="15" x14ac:dyDescent="0.25"/>
  <cols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7" x14ac:dyDescent="0.25">
      <c r="A1" s="15" t="str">
        <f>Total!A1</f>
        <v>Non DAT and DAT Arrest Analysis 3Q 2022</v>
      </c>
      <c r="B1" s="15"/>
      <c r="C1" s="15"/>
      <c r="D1" s="15"/>
      <c r="E1" s="15"/>
      <c r="F1" s="15"/>
      <c r="G1" s="1"/>
    </row>
    <row r="2" spans="1:7" x14ac:dyDescent="0.25">
      <c r="A2" s="15"/>
      <c r="B2" s="15"/>
      <c r="C2" s="15"/>
      <c r="D2" s="15"/>
      <c r="E2" s="15"/>
      <c r="F2" s="15"/>
      <c r="G2" s="1"/>
    </row>
    <row r="3" spans="1:7" x14ac:dyDescent="0.25">
      <c r="A3" s="4" t="s">
        <v>16</v>
      </c>
      <c r="B3" s="5" t="s">
        <v>0</v>
      </c>
      <c r="C3" s="5" t="s">
        <v>10</v>
      </c>
      <c r="D3" s="5" t="s">
        <v>23</v>
      </c>
      <c r="E3" s="5" t="s">
        <v>21</v>
      </c>
      <c r="F3" s="5" t="s">
        <v>22</v>
      </c>
    </row>
    <row r="4" spans="1:7" x14ac:dyDescent="0.25">
      <c r="A4" s="11">
        <v>1</v>
      </c>
      <c r="B4" s="2">
        <v>166</v>
      </c>
      <c r="C4" s="2">
        <v>45</v>
      </c>
      <c r="D4" s="2">
        <f>SUM(B4:C4)</f>
        <v>211</v>
      </c>
      <c r="E4" s="2">
        <f>C4-B4</f>
        <v>-121</v>
      </c>
      <c r="F4" s="6">
        <f>B4/C4</f>
        <v>3.6888888888888891</v>
      </c>
    </row>
    <row r="5" spans="1:7" x14ac:dyDescent="0.25">
      <c r="A5" s="11">
        <v>5</v>
      </c>
      <c r="B5" s="2">
        <v>112</v>
      </c>
      <c r="C5" s="2">
        <v>36</v>
      </c>
      <c r="D5" s="2">
        <f t="shared" ref="D5:D68" si="0">SUM(B5:C5)</f>
        <v>148</v>
      </c>
      <c r="E5" s="2">
        <f t="shared" ref="E5:E68" si="1">C5-B5</f>
        <v>-76</v>
      </c>
      <c r="F5" s="6">
        <f t="shared" ref="F5:F68" si="2">B5/C5</f>
        <v>3.1111111111111112</v>
      </c>
    </row>
    <row r="6" spans="1:7" x14ac:dyDescent="0.25">
      <c r="A6" s="11">
        <v>6</v>
      </c>
      <c r="B6" s="2">
        <v>143</v>
      </c>
      <c r="C6" s="2">
        <v>42</v>
      </c>
      <c r="D6" s="2">
        <f t="shared" si="0"/>
        <v>185</v>
      </c>
      <c r="E6" s="2">
        <f t="shared" si="1"/>
        <v>-101</v>
      </c>
      <c r="F6" s="6">
        <f t="shared" si="2"/>
        <v>3.4047619047619047</v>
      </c>
    </row>
    <row r="7" spans="1:7" x14ac:dyDescent="0.25">
      <c r="A7" s="11">
        <v>7</v>
      </c>
      <c r="B7" s="2">
        <v>191</v>
      </c>
      <c r="C7" s="2">
        <v>46</v>
      </c>
      <c r="D7" s="2">
        <f t="shared" si="0"/>
        <v>237</v>
      </c>
      <c r="E7" s="2">
        <f t="shared" si="1"/>
        <v>-145</v>
      </c>
      <c r="F7" s="6">
        <f t="shared" si="2"/>
        <v>4.1521739130434785</v>
      </c>
    </row>
    <row r="8" spans="1:7" x14ac:dyDescent="0.25">
      <c r="A8" s="11">
        <v>9</v>
      </c>
      <c r="B8" s="2">
        <v>172</v>
      </c>
      <c r="C8" s="2">
        <v>53</v>
      </c>
      <c r="D8" s="2">
        <f t="shared" si="0"/>
        <v>225</v>
      </c>
      <c r="E8" s="2">
        <f t="shared" si="1"/>
        <v>-119</v>
      </c>
      <c r="F8" s="6">
        <f t="shared" si="2"/>
        <v>3.2452830188679247</v>
      </c>
    </row>
    <row r="9" spans="1:7" x14ac:dyDescent="0.25">
      <c r="A9" s="11">
        <v>10</v>
      </c>
      <c r="B9" s="2">
        <v>104</v>
      </c>
      <c r="C9" s="2">
        <v>48</v>
      </c>
      <c r="D9" s="2">
        <f t="shared" si="0"/>
        <v>152</v>
      </c>
      <c r="E9" s="2">
        <f t="shared" si="1"/>
        <v>-56</v>
      </c>
      <c r="F9" s="6">
        <f t="shared" si="2"/>
        <v>2.1666666666666665</v>
      </c>
    </row>
    <row r="10" spans="1:7" x14ac:dyDescent="0.25">
      <c r="A10" s="11">
        <v>13</v>
      </c>
      <c r="B10" s="2">
        <v>142</v>
      </c>
      <c r="C10" s="2">
        <v>51</v>
      </c>
      <c r="D10" s="2">
        <f t="shared" si="0"/>
        <v>193</v>
      </c>
      <c r="E10" s="2">
        <f t="shared" si="1"/>
        <v>-91</v>
      </c>
      <c r="F10" s="6">
        <f t="shared" si="2"/>
        <v>2.784313725490196</v>
      </c>
    </row>
    <row r="11" spans="1:7" x14ac:dyDescent="0.25">
      <c r="A11" s="11">
        <v>14</v>
      </c>
      <c r="B11" s="2">
        <v>381</v>
      </c>
      <c r="C11" s="2">
        <v>137</v>
      </c>
      <c r="D11" s="2">
        <f t="shared" si="0"/>
        <v>518</v>
      </c>
      <c r="E11" s="2">
        <f t="shared" si="1"/>
        <v>-244</v>
      </c>
      <c r="F11" s="6">
        <f t="shared" si="2"/>
        <v>2.781021897810219</v>
      </c>
    </row>
    <row r="12" spans="1:7" x14ac:dyDescent="0.25">
      <c r="A12" s="11">
        <v>17</v>
      </c>
      <c r="B12" s="2">
        <v>75</v>
      </c>
      <c r="C12" s="2">
        <v>18</v>
      </c>
      <c r="D12" s="2">
        <f t="shared" si="0"/>
        <v>93</v>
      </c>
      <c r="E12" s="2">
        <f t="shared" si="1"/>
        <v>-57</v>
      </c>
      <c r="F12" s="6">
        <f t="shared" si="2"/>
        <v>4.166666666666667</v>
      </c>
    </row>
    <row r="13" spans="1:7" x14ac:dyDescent="0.25">
      <c r="A13" s="11">
        <v>18</v>
      </c>
      <c r="B13" s="2">
        <v>207</v>
      </c>
      <c r="C13" s="2">
        <v>81</v>
      </c>
      <c r="D13" s="2">
        <f t="shared" si="0"/>
        <v>288</v>
      </c>
      <c r="E13" s="2">
        <f t="shared" si="1"/>
        <v>-126</v>
      </c>
      <c r="F13" s="6">
        <f t="shared" si="2"/>
        <v>2.5555555555555554</v>
      </c>
    </row>
    <row r="14" spans="1:7" x14ac:dyDescent="0.25">
      <c r="A14" s="11">
        <v>19</v>
      </c>
      <c r="B14" s="2">
        <v>279</v>
      </c>
      <c r="C14" s="2">
        <v>46</v>
      </c>
      <c r="D14" s="2">
        <f t="shared" si="0"/>
        <v>325</v>
      </c>
      <c r="E14" s="2">
        <f t="shared" si="1"/>
        <v>-233</v>
      </c>
      <c r="F14" s="6">
        <f t="shared" si="2"/>
        <v>6.0652173913043477</v>
      </c>
    </row>
    <row r="15" spans="1:7" x14ac:dyDescent="0.25">
      <c r="A15" s="11">
        <v>20</v>
      </c>
      <c r="B15" s="2">
        <v>70</v>
      </c>
      <c r="C15" s="2">
        <v>44</v>
      </c>
      <c r="D15" s="2">
        <f t="shared" si="0"/>
        <v>114</v>
      </c>
      <c r="E15" s="2">
        <f t="shared" si="1"/>
        <v>-26</v>
      </c>
      <c r="F15" s="6">
        <f t="shared" si="2"/>
        <v>1.5909090909090908</v>
      </c>
    </row>
    <row r="16" spans="1:7" x14ac:dyDescent="0.25">
      <c r="A16" s="11">
        <v>22</v>
      </c>
      <c r="B16" s="2">
        <v>13</v>
      </c>
      <c r="C16" s="2">
        <v>3</v>
      </c>
      <c r="D16" s="2">
        <f t="shared" si="0"/>
        <v>16</v>
      </c>
      <c r="E16" s="2">
        <f t="shared" si="1"/>
        <v>-10</v>
      </c>
      <c r="F16" s="6">
        <f t="shared" si="2"/>
        <v>4.333333333333333</v>
      </c>
    </row>
    <row r="17" spans="1:6" x14ac:dyDescent="0.25">
      <c r="A17" s="11">
        <v>23</v>
      </c>
      <c r="B17" s="2">
        <v>121</v>
      </c>
      <c r="C17" s="2">
        <v>14</v>
      </c>
      <c r="D17" s="2">
        <f t="shared" si="0"/>
        <v>135</v>
      </c>
      <c r="E17" s="2">
        <f t="shared" si="1"/>
        <v>-107</v>
      </c>
      <c r="F17" s="6">
        <f t="shared" si="2"/>
        <v>8.6428571428571423</v>
      </c>
    </row>
    <row r="18" spans="1:6" x14ac:dyDescent="0.25">
      <c r="A18" s="11">
        <v>24</v>
      </c>
      <c r="B18" s="2">
        <v>182</v>
      </c>
      <c r="C18" s="2">
        <v>44</v>
      </c>
      <c r="D18" s="2">
        <f t="shared" si="0"/>
        <v>226</v>
      </c>
      <c r="E18" s="2">
        <f t="shared" si="1"/>
        <v>-138</v>
      </c>
      <c r="F18" s="6">
        <f t="shared" si="2"/>
        <v>4.1363636363636367</v>
      </c>
    </row>
    <row r="19" spans="1:6" x14ac:dyDescent="0.25">
      <c r="A19" s="11">
        <v>25</v>
      </c>
      <c r="B19" s="2">
        <v>232</v>
      </c>
      <c r="C19" s="2">
        <v>130</v>
      </c>
      <c r="D19" s="2">
        <f t="shared" si="0"/>
        <v>362</v>
      </c>
      <c r="E19" s="2">
        <f t="shared" si="1"/>
        <v>-102</v>
      </c>
      <c r="F19" s="6">
        <f t="shared" si="2"/>
        <v>1.7846153846153847</v>
      </c>
    </row>
    <row r="20" spans="1:6" x14ac:dyDescent="0.25">
      <c r="A20" s="11">
        <v>26</v>
      </c>
      <c r="B20" s="2">
        <v>62</v>
      </c>
      <c r="C20" s="2">
        <v>22</v>
      </c>
      <c r="D20" s="2">
        <f t="shared" si="0"/>
        <v>84</v>
      </c>
      <c r="E20" s="2">
        <f t="shared" si="1"/>
        <v>-40</v>
      </c>
      <c r="F20" s="6">
        <f t="shared" si="2"/>
        <v>2.8181818181818183</v>
      </c>
    </row>
    <row r="21" spans="1:6" x14ac:dyDescent="0.25">
      <c r="A21" s="11">
        <v>28</v>
      </c>
      <c r="B21" s="2">
        <v>176</v>
      </c>
      <c r="C21" s="2">
        <v>64</v>
      </c>
      <c r="D21" s="2">
        <f t="shared" si="0"/>
        <v>240</v>
      </c>
      <c r="E21" s="2">
        <f t="shared" si="1"/>
        <v>-112</v>
      </c>
      <c r="F21" s="6">
        <f t="shared" si="2"/>
        <v>2.75</v>
      </c>
    </row>
    <row r="22" spans="1:6" x14ac:dyDescent="0.25">
      <c r="A22" s="11">
        <v>30</v>
      </c>
      <c r="B22" s="2">
        <v>137</v>
      </c>
      <c r="C22" s="2">
        <v>35</v>
      </c>
      <c r="D22" s="2">
        <f t="shared" si="0"/>
        <v>172</v>
      </c>
      <c r="E22" s="2">
        <f t="shared" si="1"/>
        <v>-102</v>
      </c>
      <c r="F22" s="6">
        <f t="shared" si="2"/>
        <v>3.9142857142857141</v>
      </c>
    </row>
    <row r="23" spans="1:6" x14ac:dyDescent="0.25">
      <c r="A23" s="11">
        <v>32</v>
      </c>
      <c r="B23" s="2">
        <v>115</v>
      </c>
      <c r="C23" s="2">
        <v>37</v>
      </c>
      <c r="D23" s="2">
        <f t="shared" si="0"/>
        <v>152</v>
      </c>
      <c r="E23" s="2">
        <f t="shared" si="1"/>
        <v>-78</v>
      </c>
      <c r="F23" s="6">
        <f t="shared" si="2"/>
        <v>3.1081081081081079</v>
      </c>
    </row>
    <row r="24" spans="1:6" x14ac:dyDescent="0.25">
      <c r="A24" s="11">
        <v>33</v>
      </c>
      <c r="B24" s="2">
        <v>105</v>
      </c>
      <c r="C24" s="2">
        <v>56</v>
      </c>
      <c r="D24" s="2">
        <f t="shared" si="0"/>
        <v>161</v>
      </c>
      <c r="E24" s="2">
        <f t="shared" si="1"/>
        <v>-49</v>
      </c>
      <c r="F24" s="6">
        <f t="shared" si="2"/>
        <v>1.875</v>
      </c>
    </row>
    <row r="25" spans="1:6" x14ac:dyDescent="0.25">
      <c r="A25" s="11">
        <v>34</v>
      </c>
      <c r="B25" s="2">
        <v>135</v>
      </c>
      <c r="C25" s="2">
        <v>49</v>
      </c>
      <c r="D25" s="2">
        <f t="shared" si="0"/>
        <v>184</v>
      </c>
      <c r="E25" s="2">
        <f t="shared" si="1"/>
        <v>-86</v>
      </c>
      <c r="F25" s="6">
        <f t="shared" si="2"/>
        <v>2.7551020408163267</v>
      </c>
    </row>
    <row r="26" spans="1:6" x14ac:dyDescent="0.25">
      <c r="A26" s="11">
        <v>40</v>
      </c>
      <c r="B26" s="2">
        <v>501</v>
      </c>
      <c r="C26" s="2">
        <v>178</v>
      </c>
      <c r="D26" s="2">
        <f t="shared" si="0"/>
        <v>679</v>
      </c>
      <c r="E26" s="2">
        <f t="shared" si="1"/>
        <v>-323</v>
      </c>
      <c r="F26" s="6">
        <f t="shared" si="2"/>
        <v>2.8146067415730336</v>
      </c>
    </row>
    <row r="27" spans="1:6" x14ac:dyDescent="0.25">
      <c r="A27" s="11">
        <v>41</v>
      </c>
      <c r="B27" s="2">
        <v>151</v>
      </c>
      <c r="C27" s="2">
        <v>59</v>
      </c>
      <c r="D27" s="2">
        <f t="shared" si="0"/>
        <v>210</v>
      </c>
      <c r="E27" s="2">
        <f t="shared" si="1"/>
        <v>-92</v>
      </c>
      <c r="F27" s="6">
        <f t="shared" si="2"/>
        <v>2.5593220338983049</v>
      </c>
    </row>
    <row r="28" spans="1:6" x14ac:dyDescent="0.25">
      <c r="A28" s="11">
        <v>42</v>
      </c>
      <c r="B28" s="2">
        <v>254</v>
      </c>
      <c r="C28" s="2">
        <v>58</v>
      </c>
      <c r="D28" s="2">
        <f t="shared" si="0"/>
        <v>312</v>
      </c>
      <c r="E28" s="2">
        <f t="shared" si="1"/>
        <v>-196</v>
      </c>
      <c r="F28" s="6">
        <f t="shared" si="2"/>
        <v>4.3793103448275863</v>
      </c>
    </row>
    <row r="29" spans="1:6" x14ac:dyDescent="0.25">
      <c r="A29" s="11">
        <v>43</v>
      </c>
      <c r="B29" s="2">
        <v>338</v>
      </c>
      <c r="C29" s="2">
        <v>137</v>
      </c>
      <c r="D29" s="2">
        <f t="shared" si="0"/>
        <v>475</v>
      </c>
      <c r="E29" s="2">
        <f t="shared" si="1"/>
        <v>-201</v>
      </c>
      <c r="F29" s="6">
        <f t="shared" si="2"/>
        <v>2.4671532846715327</v>
      </c>
    </row>
    <row r="30" spans="1:6" x14ac:dyDescent="0.25">
      <c r="A30" s="11">
        <v>44</v>
      </c>
      <c r="B30" s="2">
        <v>334</v>
      </c>
      <c r="C30" s="2">
        <v>134</v>
      </c>
      <c r="D30" s="2">
        <f t="shared" si="0"/>
        <v>468</v>
      </c>
      <c r="E30" s="2">
        <f t="shared" si="1"/>
        <v>-200</v>
      </c>
      <c r="F30" s="6">
        <f t="shared" si="2"/>
        <v>2.4925373134328357</v>
      </c>
    </row>
    <row r="31" spans="1:6" x14ac:dyDescent="0.25">
      <c r="A31" s="11">
        <v>45</v>
      </c>
      <c r="B31" s="2">
        <v>106</v>
      </c>
      <c r="C31" s="2">
        <v>54</v>
      </c>
      <c r="D31" s="2">
        <f t="shared" si="0"/>
        <v>160</v>
      </c>
      <c r="E31" s="2">
        <f t="shared" si="1"/>
        <v>-52</v>
      </c>
      <c r="F31" s="6">
        <f t="shared" si="2"/>
        <v>1.962962962962963</v>
      </c>
    </row>
    <row r="32" spans="1:6" x14ac:dyDescent="0.25">
      <c r="A32" s="11">
        <v>46</v>
      </c>
      <c r="B32" s="2">
        <v>351</v>
      </c>
      <c r="C32" s="2">
        <v>138</v>
      </c>
      <c r="D32" s="2">
        <f t="shared" si="0"/>
        <v>489</v>
      </c>
      <c r="E32" s="2">
        <f t="shared" si="1"/>
        <v>-213</v>
      </c>
      <c r="F32" s="6">
        <f t="shared" si="2"/>
        <v>2.5434782608695654</v>
      </c>
    </row>
    <row r="33" spans="1:6" x14ac:dyDescent="0.25">
      <c r="A33" s="11">
        <v>47</v>
      </c>
      <c r="B33" s="2">
        <v>288</v>
      </c>
      <c r="C33" s="2">
        <v>57</v>
      </c>
      <c r="D33" s="2">
        <f t="shared" si="0"/>
        <v>345</v>
      </c>
      <c r="E33" s="2">
        <f t="shared" si="1"/>
        <v>-231</v>
      </c>
      <c r="F33" s="6">
        <f t="shared" si="2"/>
        <v>5.0526315789473681</v>
      </c>
    </row>
    <row r="34" spans="1:6" x14ac:dyDescent="0.25">
      <c r="A34" s="11">
        <v>48</v>
      </c>
      <c r="B34" s="2">
        <v>220</v>
      </c>
      <c r="C34" s="2">
        <v>128</v>
      </c>
      <c r="D34" s="2">
        <f t="shared" si="0"/>
        <v>348</v>
      </c>
      <c r="E34" s="2">
        <f t="shared" si="1"/>
        <v>-92</v>
      </c>
      <c r="F34" s="6">
        <f t="shared" si="2"/>
        <v>1.71875</v>
      </c>
    </row>
    <row r="35" spans="1:6" x14ac:dyDescent="0.25">
      <c r="A35" s="11">
        <v>49</v>
      </c>
      <c r="B35" s="2">
        <v>141</v>
      </c>
      <c r="C35" s="2">
        <v>75</v>
      </c>
      <c r="D35" s="2">
        <f t="shared" si="0"/>
        <v>216</v>
      </c>
      <c r="E35" s="2">
        <f t="shared" si="1"/>
        <v>-66</v>
      </c>
      <c r="F35" s="6">
        <f t="shared" si="2"/>
        <v>1.88</v>
      </c>
    </row>
    <row r="36" spans="1:6" x14ac:dyDescent="0.25">
      <c r="A36" s="11">
        <v>50</v>
      </c>
      <c r="B36" s="2">
        <v>181</v>
      </c>
      <c r="C36" s="2">
        <v>56</v>
      </c>
      <c r="D36" s="2">
        <f t="shared" si="0"/>
        <v>237</v>
      </c>
      <c r="E36" s="2">
        <f t="shared" si="1"/>
        <v>-125</v>
      </c>
      <c r="F36" s="6">
        <f t="shared" si="2"/>
        <v>3.2321428571428572</v>
      </c>
    </row>
    <row r="37" spans="1:6" x14ac:dyDescent="0.25">
      <c r="A37" s="11">
        <v>52</v>
      </c>
      <c r="B37" s="2">
        <v>555</v>
      </c>
      <c r="C37" s="2">
        <v>149</v>
      </c>
      <c r="D37" s="2">
        <f t="shared" si="0"/>
        <v>704</v>
      </c>
      <c r="E37" s="2">
        <f t="shared" si="1"/>
        <v>-406</v>
      </c>
      <c r="F37" s="6">
        <f t="shared" si="2"/>
        <v>3.7248322147651005</v>
      </c>
    </row>
    <row r="38" spans="1:6" x14ac:dyDescent="0.25">
      <c r="A38" s="11">
        <v>60</v>
      </c>
      <c r="B38" s="2">
        <v>131</v>
      </c>
      <c r="C38" s="2">
        <v>49</v>
      </c>
      <c r="D38" s="2">
        <f t="shared" si="0"/>
        <v>180</v>
      </c>
      <c r="E38" s="2">
        <f t="shared" si="1"/>
        <v>-82</v>
      </c>
      <c r="F38" s="6">
        <f t="shared" si="2"/>
        <v>2.6734693877551021</v>
      </c>
    </row>
    <row r="39" spans="1:6" x14ac:dyDescent="0.25">
      <c r="A39" s="11">
        <v>61</v>
      </c>
      <c r="B39" s="2">
        <v>134</v>
      </c>
      <c r="C39" s="2">
        <v>55</v>
      </c>
      <c r="D39" s="2">
        <f t="shared" si="0"/>
        <v>189</v>
      </c>
      <c r="E39" s="2">
        <f t="shared" si="1"/>
        <v>-79</v>
      </c>
      <c r="F39" s="6">
        <f t="shared" si="2"/>
        <v>2.4363636363636365</v>
      </c>
    </row>
    <row r="40" spans="1:6" x14ac:dyDescent="0.25">
      <c r="A40" s="11">
        <v>62</v>
      </c>
      <c r="B40" s="2">
        <v>159</v>
      </c>
      <c r="C40" s="2">
        <v>34</v>
      </c>
      <c r="D40" s="2">
        <f t="shared" si="0"/>
        <v>193</v>
      </c>
      <c r="E40" s="2">
        <f t="shared" si="1"/>
        <v>-125</v>
      </c>
      <c r="F40" s="6">
        <f t="shared" si="2"/>
        <v>4.6764705882352944</v>
      </c>
    </row>
    <row r="41" spans="1:6" x14ac:dyDescent="0.25">
      <c r="A41" s="11">
        <v>63</v>
      </c>
      <c r="B41" s="2">
        <v>112</v>
      </c>
      <c r="C41" s="2">
        <v>79</v>
      </c>
      <c r="D41" s="2">
        <f t="shared" si="0"/>
        <v>191</v>
      </c>
      <c r="E41" s="2">
        <f t="shared" si="1"/>
        <v>-33</v>
      </c>
      <c r="F41" s="6">
        <f t="shared" si="2"/>
        <v>1.4177215189873418</v>
      </c>
    </row>
    <row r="42" spans="1:6" x14ac:dyDescent="0.25">
      <c r="A42" s="11">
        <v>66</v>
      </c>
      <c r="B42" s="2">
        <v>107</v>
      </c>
      <c r="C42" s="2">
        <v>48</v>
      </c>
      <c r="D42" s="2">
        <f t="shared" si="0"/>
        <v>155</v>
      </c>
      <c r="E42" s="2">
        <f t="shared" si="1"/>
        <v>-59</v>
      </c>
      <c r="F42" s="6">
        <f t="shared" si="2"/>
        <v>2.2291666666666665</v>
      </c>
    </row>
    <row r="43" spans="1:6" x14ac:dyDescent="0.25">
      <c r="A43" s="11">
        <v>67</v>
      </c>
      <c r="B43" s="2">
        <v>190</v>
      </c>
      <c r="C43" s="2">
        <v>25</v>
      </c>
      <c r="D43" s="2">
        <f t="shared" si="0"/>
        <v>215</v>
      </c>
      <c r="E43" s="2">
        <f t="shared" si="1"/>
        <v>-165</v>
      </c>
      <c r="F43" s="6">
        <f t="shared" si="2"/>
        <v>7.6</v>
      </c>
    </row>
    <row r="44" spans="1:6" x14ac:dyDescent="0.25">
      <c r="A44" s="11">
        <v>68</v>
      </c>
      <c r="B44" s="2">
        <v>112</v>
      </c>
      <c r="C44" s="2">
        <v>59</v>
      </c>
      <c r="D44" s="2">
        <f t="shared" si="0"/>
        <v>171</v>
      </c>
      <c r="E44" s="2">
        <f t="shared" si="1"/>
        <v>-53</v>
      </c>
      <c r="F44" s="6">
        <f t="shared" si="2"/>
        <v>1.8983050847457628</v>
      </c>
    </row>
    <row r="45" spans="1:6" x14ac:dyDescent="0.25">
      <c r="A45" s="11">
        <v>69</v>
      </c>
      <c r="B45" s="2">
        <v>120</v>
      </c>
      <c r="C45" s="2">
        <v>29</v>
      </c>
      <c r="D45" s="2">
        <f t="shared" si="0"/>
        <v>149</v>
      </c>
      <c r="E45" s="2">
        <f t="shared" si="1"/>
        <v>-91</v>
      </c>
      <c r="F45" s="6">
        <f t="shared" si="2"/>
        <v>4.1379310344827589</v>
      </c>
    </row>
    <row r="46" spans="1:6" x14ac:dyDescent="0.25">
      <c r="A46" s="11">
        <v>70</v>
      </c>
      <c r="B46" s="2">
        <v>185</v>
      </c>
      <c r="C46" s="2">
        <v>22</v>
      </c>
      <c r="D46" s="2">
        <f t="shared" si="0"/>
        <v>207</v>
      </c>
      <c r="E46" s="2">
        <f t="shared" si="1"/>
        <v>-163</v>
      </c>
      <c r="F46" s="6">
        <f t="shared" si="2"/>
        <v>8.4090909090909083</v>
      </c>
    </row>
    <row r="47" spans="1:6" x14ac:dyDescent="0.25">
      <c r="A47" s="11">
        <v>71</v>
      </c>
      <c r="B47" s="2">
        <v>123</v>
      </c>
      <c r="C47" s="2">
        <v>55</v>
      </c>
      <c r="D47" s="2">
        <f t="shared" si="0"/>
        <v>178</v>
      </c>
      <c r="E47" s="2">
        <f t="shared" si="1"/>
        <v>-68</v>
      </c>
      <c r="F47" s="6">
        <f t="shared" si="2"/>
        <v>2.2363636363636363</v>
      </c>
    </row>
    <row r="48" spans="1:6" x14ac:dyDescent="0.25">
      <c r="A48" s="11">
        <v>72</v>
      </c>
      <c r="B48" s="2">
        <v>156</v>
      </c>
      <c r="C48" s="2">
        <v>62</v>
      </c>
      <c r="D48" s="2">
        <f t="shared" si="0"/>
        <v>218</v>
      </c>
      <c r="E48" s="2">
        <f t="shared" si="1"/>
        <v>-94</v>
      </c>
      <c r="F48" s="6">
        <f t="shared" si="2"/>
        <v>2.5161290322580645</v>
      </c>
    </row>
    <row r="49" spans="1:6" x14ac:dyDescent="0.25">
      <c r="A49" s="11">
        <v>73</v>
      </c>
      <c r="B49" s="2">
        <v>242</v>
      </c>
      <c r="C49" s="2">
        <v>48</v>
      </c>
      <c r="D49" s="2">
        <f t="shared" si="0"/>
        <v>290</v>
      </c>
      <c r="E49" s="2">
        <f t="shared" si="1"/>
        <v>-194</v>
      </c>
      <c r="F49" s="6">
        <f t="shared" si="2"/>
        <v>5.041666666666667</v>
      </c>
    </row>
    <row r="50" spans="1:6" x14ac:dyDescent="0.25">
      <c r="A50" s="11">
        <v>75</v>
      </c>
      <c r="B50" s="2">
        <v>389</v>
      </c>
      <c r="C50" s="2">
        <v>65</v>
      </c>
      <c r="D50" s="2">
        <f t="shared" si="0"/>
        <v>454</v>
      </c>
      <c r="E50" s="2">
        <f t="shared" si="1"/>
        <v>-324</v>
      </c>
      <c r="F50" s="6">
        <f t="shared" si="2"/>
        <v>5.9846153846153847</v>
      </c>
    </row>
    <row r="51" spans="1:6" x14ac:dyDescent="0.25">
      <c r="A51" s="11">
        <v>76</v>
      </c>
      <c r="B51" s="2">
        <v>66</v>
      </c>
      <c r="C51" s="2">
        <v>23</v>
      </c>
      <c r="D51" s="2">
        <f t="shared" si="0"/>
        <v>89</v>
      </c>
      <c r="E51" s="2">
        <f t="shared" si="1"/>
        <v>-43</v>
      </c>
      <c r="F51" s="6">
        <f t="shared" si="2"/>
        <v>2.8695652173913042</v>
      </c>
    </row>
    <row r="52" spans="1:6" x14ac:dyDescent="0.25">
      <c r="A52" s="11">
        <v>77</v>
      </c>
      <c r="B52" s="2">
        <v>121</v>
      </c>
      <c r="C52" s="2">
        <v>6</v>
      </c>
      <c r="D52" s="2">
        <f t="shared" si="0"/>
        <v>127</v>
      </c>
      <c r="E52" s="2">
        <f t="shared" si="1"/>
        <v>-115</v>
      </c>
      <c r="F52" s="6">
        <f t="shared" si="2"/>
        <v>20.166666666666668</v>
      </c>
    </row>
    <row r="53" spans="1:6" x14ac:dyDescent="0.25">
      <c r="A53" s="11">
        <v>78</v>
      </c>
      <c r="B53" s="2">
        <v>94</v>
      </c>
      <c r="C53" s="2">
        <v>35</v>
      </c>
      <c r="D53" s="2">
        <f t="shared" si="0"/>
        <v>129</v>
      </c>
      <c r="E53" s="2">
        <f t="shared" si="1"/>
        <v>-59</v>
      </c>
      <c r="F53" s="6">
        <f t="shared" si="2"/>
        <v>2.6857142857142855</v>
      </c>
    </row>
    <row r="54" spans="1:6" x14ac:dyDescent="0.25">
      <c r="A54" s="11">
        <v>79</v>
      </c>
      <c r="B54" s="2">
        <v>196</v>
      </c>
      <c r="C54" s="2">
        <v>35</v>
      </c>
      <c r="D54" s="2">
        <f t="shared" si="0"/>
        <v>231</v>
      </c>
      <c r="E54" s="2">
        <f t="shared" si="1"/>
        <v>-161</v>
      </c>
      <c r="F54" s="6">
        <f t="shared" si="2"/>
        <v>5.6</v>
      </c>
    </row>
    <row r="55" spans="1:6" x14ac:dyDescent="0.25">
      <c r="A55" s="11">
        <v>81</v>
      </c>
      <c r="B55" s="2">
        <v>104</v>
      </c>
      <c r="C55" s="2">
        <v>30</v>
      </c>
      <c r="D55" s="2">
        <f t="shared" si="0"/>
        <v>134</v>
      </c>
      <c r="E55" s="2">
        <f t="shared" si="1"/>
        <v>-74</v>
      </c>
      <c r="F55" s="6">
        <f t="shared" si="2"/>
        <v>3.4666666666666668</v>
      </c>
    </row>
    <row r="56" spans="1:6" x14ac:dyDescent="0.25">
      <c r="A56" s="11">
        <v>83</v>
      </c>
      <c r="B56" s="2">
        <v>151</v>
      </c>
      <c r="C56" s="2">
        <v>31</v>
      </c>
      <c r="D56" s="2">
        <f t="shared" si="0"/>
        <v>182</v>
      </c>
      <c r="E56" s="2">
        <f t="shared" si="1"/>
        <v>-120</v>
      </c>
      <c r="F56" s="6">
        <f t="shared" si="2"/>
        <v>4.870967741935484</v>
      </c>
    </row>
    <row r="57" spans="1:6" x14ac:dyDescent="0.25">
      <c r="A57" s="11">
        <v>84</v>
      </c>
      <c r="B57" s="2">
        <v>199</v>
      </c>
      <c r="C57" s="2">
        <v>72</v>
      </c>
      <c r="D57" s="2">
        <f t="shared" si="0"/>
        <v>271</v>
      </c>
      <c r="E57" s="2">
        <f t="shared" si="1"/>
        <v>-127</v>
      </c>
      <c r="F57" s="6">
        <f t="shared" si="2"/>
        <v>2.7638888888888888</v>
      </c>
    </row>
    <row r="58" spans="1:6" x14ac:dyDescent="0.25">
      <c r="A58" s="11">
        <v>88</v>
      </c>
      <c r="B58" s="2">
        <v>78</v>
      </c>
      <c r="C58" s="2">
        <v>32</v>
      </c>
      <c r="D58" s="2">
        <f t="shared" si="0"/>
        <v>110</v>
      </c>
      <c r="E58" s="2">
        <f t="shared" si="1"/>
        <v>-46</v>
      </c>
      <c r="F58" s="6">
        <f t="shared" si="2"/>
        <v>2.4375</v>
      </c>
    </row>
    <row r="59" spans="1:6" x14ac:dyDescent="0.25">
      <c r="A59" s="11">
        <v>90</v>
      </c>
      <c r="B59" s="2">
        <v>130</v>
      </c>
      <c r="C59" s="2">
        <v>37</v>
      </c>
      <c r="D59" s="2">
        <f t="shared" si="0"/>
        <v>167</v>
      </c>
      <c r="E59" s="2">
        <f t="shared" si="1"/>
        <v>-93</v>
      </c>
      <c r="F59" s="6">
        <f t="shared" si="2"/>
        <v>3.5135135135135136</v>
      </c>
    </row>
    <row r="60" spans="1:6" x14ac:dyDescent="0.25">
      <c r="A60" s="11">
        <v>94</v>
      </c>
      <c r="B60" s="2">
        <v>69</v>
      </c>
      <c r="C60" s="2">
        <v>41</v>
      </c>
      <c r="D60" s="2">
        <f t="shared" si="0"/>
        <v>110</v>
      </c>
      <c r="E60" s="2">
        <f t="shared" si="1"/>
        <v>-28</v>
      </c>
      <c r="F60" s="6">
        <f t="shared" si="2"/>
        <v>1.6829268292682926</v>
      </c>
    </row>
    <row r="61" spans="1:6" x14ac:dyDescent="0.25">
      <c r="A61" s="11">
        <v>100</v>
      </c>
      <c r="B61" s="2">
        <v>80</v>
      </c>
      <c r="C61" s="2">
        <v>23</v>
      </c>
      <c r="D61" s="2">
        <f t="shared" si="0"/>
        <v>103</v>
      </c>
      <c r="E61" s="2">
        <f t="shared" si="1"/>
        <v>-57</v>
      </c>
      <c r="F61" s="6">
        <f t="shared" si="2"/>
        <v>3.4782608695652173</v>
      </c>
    </row>
    <row r="62" spans="1:6" x14ac:dyDescent="0.25">
      <c r="A62" s="11">
        <v>101</v>
      </c>
      <c r="B62" s="2">
        <v>108</v>
      </c>
      <c r="C62" s="2">
        <v>19</v>
      </c>
      <c r="D62" s="2">
        <f t="shared" si="0"/>
        <v>127</v>
      </c>
      <c r="E62" s="2">
        <f t="shared" si="1"/>
        <v>-89</v>
      </c>
      <c r="F62" s="6">
        <f t="shared" si="2"/>
        <v>5.6842105263157894</v>
      </c>
    </row>
    <row r="63" spans="1:6" x14ac:dyDescent="0.25">
      <c r="A63" s="11">
        <v>102</v>
      </c>
      <c r="B63" s="2">
        <v>173</v>
      </c>
      <c r="C63" s="2">
        <v>15</v>
      </c>
      <c r="D63" s="2">
        <f t="shared" si="0"/>
        <v>188</v>
      </c>
      <c r="E63" s="2">
        <f t="shared" si="1"/>
        <v>-158</v>
      </c>
      <c r="F63" s="6">
        <f t="shared" si="2"/>
        <v>11.533333333333333</v>
      </c>
    </row>
    <row r="64" spans="1:6" x14ac:dyDescent="0.25">
      <c r="A64" s="11">
        <v>103</v>
      </c>
      <c r="B64" s="2">
        <v>262</v>
      </c>
      <c r="C64" s="2">
        <v>83</v>
      </c>
      <c r="D64" s="2">
        <f t="shared" si="0"/>
        <v>345</v>
      </c>
      <c r="E64" s="2">
        <f t="shared" si="1"/>
        <v>-179</v>
      </c>
      <c r="F64" s="6">
        <f t="shared" si="2"/>
        <v>3.1566265060240966</v>
      </c>
    </row>
    <row r="65" spans="1:6" x14ac:dyDescent="0.25">
      <c r="A65" s="11">
        <v>104</v>
      </c>
      <c r="B65" s="2">
        <v>152</v>
      </c>
      <c r="C65" s="2">
        <v>18</v>
      </c>
      <c r="D65" s="2">
        <f t="shared" si="0"/>
        <v>170</v>
      </c>
      <c r="E65" s="2">
        <f t="shared" si="1"/>
        <v>-134</v>
      </c>
      <c r="F65" s="6">
        <f t="shared" si="2"/>
        <v>8.4444444444444446</v>
      </c>
    </row>
    <row r="66" spans="1:6" x14ac:dyDescent="0.25">
      <c r="A66" s="11">
        <v>105</v>
      </c>
      <c r="B66" s="2">
        <v>176</v>
      </c>
      <c r="C66" s="2">
        <v>20</v>
      </c>
      <c r="D66" s="2">
        <f t="shared" si="0"/>
        <v>196</v>
      </c>
      <c r="E66" s="2">
        <f t="shared" si="1"/>
        <v>-156</v>
      </c>
      <c r="F66" s="6">
        <f t="shared" si="2"/>
        <v>8.8000000000000007</v>
      </c>
    </row>
    <row r="67" spans="1:6" x14ac:dyDescent="0.25">
      <c r="A67" s="11">
        <v>106</v>
      </c>
      <c r="B67" s="2">
        <v>191</v>
      </c>
      <c r="C67" s="2">
        <v>40</v>
      </c>
      <c r="D67" s="2">
        <f t="shared" si="0"/>
        <v>231</v>
      </c>
      <c r="E67" s="2">
        <f t="shared" si="1"/>
        <v>-151</v>
      </c>
      <c r="F67" s="6">
        <f t="shared" si="2"/>
        <v>4.7750000000000004</v>
      </c>
    </row>
    <row r="68" spans="1:6" x14ac:dyDescent="0.25">
      <c r="A68" s="11">
        <v>107</v>
      </c>
      <c r="B68" s="2">
        <v>121</v>
      </c>
      <c r="C68" s="2">
        <v>43</v>
      </c>
      <c r="D68" s="2">
        <f t="shared" si="0"/>
        <v>164</v>
      </c>
      <c r="E68" s="2">
        <f t="shared" si="1"/>
        <v>-78</v>
      </c>
      <c r="F68" s="6">
        <f t="shared" si="2"/>
        <v>2.8139534883720931</v>
      </c>
    </row>
    <row r="69" spans="1:6" x14ac:dyDescent="0.25">
      <c r="A69" s="11">
        <v>108</v>
      </c>
      <c r="B69" s="2">
        <v>130</v>
      </c>
      <c r="C69" s="2">
        <v>27</v>
      </c>
      <c r="D69" s="2">
        <f t="shared" ref="D69:D81" si="3">SUM(B69:C69)</f>
        <v>157</v>
      </c>
      <c r="E69" s="2">
        <f t="shared" ref="E69:E81" si="4">C69-B69</f>
        <v>-103</v>
      </c>
      <c r="F69" s="6">
        <f t="shared" ref="F69:F81" si="5">B69/C69</f>
        <v>4.8148148148148149</v>
      </c>
    </row>
    <row r="70" spans="1:6" x14ac:dyDescent="0.25">
      <c r="A70" s="11">
        <v>109</v>
      </c>
      <c r="B70" s="2">
        <v>242</v>
      </c>
      <c r="C70" s="2">
        <v>68</v>
      </c>
      <c r="D70" s="2">
        <f t="shared" si="3"/>
        <v>310</v>
      </c>
      <c r="E70" s="2">
        <f t="shared" si="4"/>
        <v>-174</v>
      </c>
      <c r="F70" s="6">
        <f t="shared" si="5"/>
        <v>3.5588235294117645</v>
      </c>
    </row>
    <row r="71" spans="1:6" x14ac:dyDescent="0.25">
      <c r="A71" s="11">
        <v>110</v>
      </c>
      <c r="B71" s="2">
        <v>306</v>
      </c>
      <c r="C71" s="2">
        <v>116</v>
      </c>
      <c r="D71" s="2">
        <f t="shared" si="3"/>
        <v>422</v>
      </c>
      <c r="E71" s="2">
        <f t="shared" si="4"/>
        <v>-190</v>
      </c>
      <c r="F71" s="6">
        <f t="shared" si="5"/>
        <v>2.6379310344827585</v>
      </c>
    </row>
    <row r="72" spans="1:6" x14ac:dyDescent="0.25">
      <c r="A72" s="11">
        <v>111</v>
      </c>
      <c r="B72" s="2">
        <v>28</v>
      </c>
      <c r="C72" s="2">
        <v>15</v>
      </c>
      <c r="D72" s="2">
        <f t="shared" si="3"/>
        <v>43</v>
      </c>
      <c r="E72" s="2">
        <f t="shared" si="4"/>
        <v>-13</v>
      </c>
      <c r="F72" s="6">
        <f t="shared" si="5"/>
        <v>1.8666666666666667</v>
      </c>
    </row>
    <row r="73" spans="1:6" x14ac:dyDescent="0.25">
      <c r="A73" s="11">
        <v>112</v>
      </c>
      <c r="B73" s="2">
        <v>100</v>
      </c>
      <c r="C73" s="2">
        <v>46</v>
      </c>
      <c r="D73" s="2">
        <f t="shared" si="3"/>
        <v>146</v>
      </c>
      <c r="E73" s="2">
        <f t="shared" si="4"/>
        <v>-54</v>
      </c>
      <c r="F73" s="6">
        <f t="shared" si="5"/>
        <v>2.1739130434782608</v>
      </c>
    </row>
    <row r="74" spans="1:6" x14ac:dyDescent="0.25">
      <c r="A74" s="11">
        <v>113</v>
      </c>
      <c r="B74" s="2">
        <v>219</v>
      </c>
      <c r="C74" s="2">
        <v>77</v>
      </c>
      <c r="D74" s="2">
        <f t="shared" si="3"/>
        <v>296</v>
      </c>
      <c r="E74" s="2">
        <f t="shared" si="4"/>
        <v>-142</v>
      </c>
      <c r="F74" s="6">
        <f t="shared" si="5"/>
        <v>2.8441558441558441</v>
      </c>
    </row>
    <row r="75" spans="1:6" x14ac:dyDescent="0.25">
      <c r="A75" s="11">
        <v>114</v>
      </c>
      <c r="B75" s="2">
        <v>261</v>
      </c>
      <c r="C75" s="2">
        <v>101</v>
      </c>
      <c r="D75" s="2">
        <f t="shared" si="3"/>
        <v>362</v>
      </c>
      <c r="E75" s="2">
        <f t="shared" si="4"/>
        <v>-160</v>
      </c>
      <c r="F75" s="6">
        <f t="shared" si="5"/>
        <v>2.5841584158415842</v>
      </c>
    </row>
    <row r="76" spans="1:6" x14ac:dyDescent="0.25">
      <c r="A76" s="11">
        <v>115</v>
      </c>
      <c r="B76" s="2">
        <v>196</v>
      </c>
      <c r="C76" s="2">
        <v>74</v>
      </c>
      <c r="D76" s="2">
        <f t="shared" si="3"/>
        <v>270</v>
      </c>
      <c r="E76" s="2">
        <f t="shared" si="4"/>
        <v>-122</v>
      </c>
      <c r="F76" s="6">
        <f t="shared" si="5"/>
        <v>2.6486486486486487</v>
      </c>
    </row>
    <row r="77" spans="1:6" x14ac:dyDescent="0.25">
      <c r="A77" s="11">
        <v>120</v>
      </c>
      <c r="B77" s="2">
        <v>259</v>
      </c>
      <c r="C77" s="2">
        <v>101</v>
      </c>
      <c r="D77" s="2">
        <f t="shared" si="3"/>
        <v>360</v>
      </c>
      <c r="E77" s="2">
        <f t="shared" si="4"/>
        <v>-158</v>
      </c>
      <c r="F77" s="6">
        <f t="shared" si="5"/>
        <v>2.5643564356435644</v>
      </c>
    </row>
    <row r="78" spans="1:6" x14ac:dyDescent="0.25">
      <c r="A78" s="11">
        <v>121</v>
      </c>
      <c r="B78" s="2">
        <v>119</v>
      </c>
      <c r="C78" s="2">
        <v>98</v>
      </c>
      <c r="D78" s="2">
        <f t="shared" si="3"/>
        <v>217</v>
      </c>
      <c r="E78" s="2">
        <f t="shared" si="4"/>
        <v>-21</v>
      </c>
      <c r="F78" s="6">
        <f t="shared" si="5"/>
        <v>1.2142857142857142</v>
      </c>
    </row>
    <row r="79" spans="1:6" x14ac:dyDescent="0.25">
      <c r="A79" s="11">
        <v>122</v>
      </c>
      <c r="B79" s="2">
        <v>112</v>
      </c>
      <c r="C79" s="2">
        <v>52</v>
      </c>
      <c r="D79" s="2">
        <f t="shared" si="3"/>
        <v>164</v>
      </c>
      <c r="E79" s="2">
        <f t="shared" si="4"/>
        <v>-60</v>
      </c>
      <c r="F79" s="6">
        <f t="shared" si="5"/>
        <v>2.1538461538461537</v>
      </c>
    </row>
    <row r="80" spans="1:6" x14ac:dyDescent="0.25">
      <c r="A80" s="11">
        <v>123</v>
      </c>
      <c r="B80" s="2">
        <v>56</v>
      </c>
      <c r="C80" s="2">
        <v>36</v>
      </c>
      <c r="D80" s="2">
        <f t="shared" si="3"/>
        <v>92</v>
      </c>
      <c r="E80" s="2">
        <f t="shared" si="4"/>
        <v>-20</v>
      </c>
      <c r="F80" s="6">
        <f t="shared" si="5"/>
        <v>1.5555555555555556</v>
      </c>
    </row>
    <row r="81" spans="1:6" x14ac:dyDescent="0.25">
      <c r="A81" s="4" t="s">
        <v>8</v>
      </c>
      <c r="B81" s="5">
        <v>13399</v>
      </c>
      <c r="C81" s="5">
        <v>4368</v>
      </c>
      <c r="D81" s="5">
        <f t="shared" si="3"/>
        <v>17767</v>
      </c>
      <c r="E81" s="5">
        <f t="shared" si="4"/>
        <v>-9031</v>
      </c>
      <c r="F81" s="6">
        <f t="shared" si="5"/>
        <v>3.06753663003663</v>
      </c>
    </row>
  </sheetData>
  <mergeCells count="1">
    <mergeCell ref="A1:F2"/>
  </mergeCells>
  <printOptions horizontalCentered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zoomScaleNormal="100" workbookViewId="0">
      <selection activeCell="F25" sqref="F25"/>
    </sheetView>
  </sheetViews>
  <sheetFormatPr defaultRowHeight="15" x14ac:dyDescent="0.25"/>
  <cols>
    <col min="1" max="1" width="34.7109375" bestFit="1" customWidth="1"/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7" x14ac:dyDescent="0.25">
      <c r="A1" s="15" t="str">
        <f>Total!A1</f>
        <v>Non DAT and DAT Arrest Analysis 3Q 2022</v>
      </c>
      <c r="B1" s="15"/>
      <c r="C1" s="15"/>
      <c r="D1" s="15"/>
      <c r="E1" s="15"/>
      <c r="F1" s="15"/>
      <c r="G1" s="1"/>
    </row>
    <row r="2" spans="1:7" x14ac:dyDescent="0.25">
      <c r="A2" s="16"/>
      <c r="B2" s="16"/>
      <c r="C2" s="16"/>
      <c r="D2" s="16"/>
      <c r="E2" s="16"/>
      <c r="F2" s="16"/>
      <c r="G2" s="1"/>
    </row>
    <row r="3" spans="1:7" x14ac:dyDescent="0.25">
      <c r="A3" s="4" t="s">
        <v>18</v>
      </c>
      <c r="B3" s="7" t="s">
        <v>0</v>
      </c>
      <c r="C3" s="7" t="s">
        <v>10</v>
      </c>
      <c r="D3" s="7" t="s">
        <v>23</v>
      </c>
      <c r="E3" s="7" t="s">
        <v>21</v>
      </c>
      <c r="F3" s="7" t="s">
        <v>22</v>
      </c>
    </row>
    <row r="4" spans="1:7" x14ac:dyDescent="0.25">
      <c r="A4" s="4" t="s">
        <v>32</v>
      </c>
      <c r="B4" s="8">
        <v>42</v>
      </c>
      <c r="C4" s="8">
        <v>8</v>
      </c>
      <c r="D4" s="8">
        <f>SUM(B4:C4)</f>
        <v>50</v>
      </c>
      <c r="E4" s="8">
        <f>C4-B4</f>
        <v>-34</v>
      </c>
      <c r="F4" s="9">
        <f>B4/C4</f>
        <v>5.25</v>
      </c>
    </row>
    <row r="5" spans="1:7" x14ac:dyDescent="0.25">
      <c r="A5" s="4" t="s">
        <v>33</v>
      </c>
      <c r="B5" s="8">
        <v>703</v>
      </c>
      <c r="C5" s="8">
        <v>244</v>
      </c>
      <c r="D5" s="8">
        <f t="shared" ref="D5:D11" si="0">SUM(B5:C5)</f>
        <v>947</v>
      </c>
      <c r="E5" s="8">
        <f t="shared" ref="E5:E11" si="1">C5-B5</f>
        <v>-459</v>
      </c>
      <c r="F5" s="9">
        <f t="shared" ref="F5:F11" si="2">B5/C5</f>
        <v>2.8811475409836067</v>
      </c>
    </row>
    <row r="6" spans="1:7" x14ac:dyDescent="0.25">
      <c r="A6" s="4" t="s">
        <v>11</v>
      </c>
      <c r="B6" s="8">
        <v>6639</v>
      </c>
      <c r="C6" s="8">
        <v>1822</v>
      </c>
      <c r="D6" s="8">
        <f t="shared" si="0"/>
        <v>8461</v>
      </c>
      <c r="E6" s="8">
        <f t="shared" si="1"/>
        <v>-4817</v>
      </c>
      <c r="F6" s="9">
        <f t="shared" si="2"/>
        <v>3.6437980241492864</v>
      </c>
    </row>
    <row r="7" spans="1:7" x14ac:dyDescent="0.25">
      <c r="A7" s="4" t="s">
        <v>34</v>
      </c>
      <c r="B7" s="8">
        <v>1263</v>
      </c>
      <c r="C7" s="8">
        <v>434</v>
      </c>
      <c r="D7" s="8">
        <v>15072</v>
      </c>
      <c r="E7" s="8">
        <v>-3992</v>
      </c>
      <c r="F7" s="9">
        <f t="shared" si="2"/>
        <v>2.9101382488479262</v>
      </c>
    </row>
    <row r="8" spans="1:7" x14ac:dyDescent="0.25">
      <c r="A8" s="4" t="s">
        <v>12</v>
      </c>
      <c r="B8" s="8">
        <v>32</v>
      </c>
      <c r="C8" s="8">
        <v>23</v>
      </c>
      <c r="D8" s="8">
        <f t="shared" si="0"/>
        <v>55</v>
      </c>
      <c r="E8" s="8">
        <f t="shared" si="1"/>
        <v>-9</v>
      </c>
      <c r="F8" s="9">
        <f t="shared" si="2"/>
        <v>1.3913043478260869</v>
      </c>
    </row>
    <row r="9" spans="1:7" x14ac:dyDescent="0.25">
      <c r="A9" s="4" t="s">
        <v>13</v>
      </c>
      <c r="B9" s="8">
        <v>1364</v>
      </c>
      <c r="C9" s="8">
        <v>626</v>
      </c>
      <c r="D9" s="8">
        <f t="shared" si="0"/>
        <v>1990</v>
      </c>
      <c r="E9" s="8">
        <f t="shared" si="1"/>
        <v>-738</v>
      </c>
      <c r="F9" s="9">
        <f t="shared" si="2"/>
        <v>2.1789137380191694</v>
      </c>
    </row>
    <row r="10" spans="1:7" x14ac:dyDescent="0.25">
      <c r="A10" s="4" t="s">
        <v>35</v>
      </c>
      <c r="B10" s="8">
        <v>3356</v>
      </c>
      <c r="C10" s="8">
        <v>1211</v>
      </c>
      <c r="D10" s="8">
        <f t="shared" ref="D10" si="3">SUM(B10:C10)</f>
        <v>4567</v>
      </c>
      <c r="E10" s="8">
        <f t="shared" ref="E10" si="4">C10-B10</f>
        <v>-2145</v>
      </c>
      <c r="F10" s="9">
        <f t="shared" ref="F10" si="5">B10/C10</f>
        <v>2.7712634186622624</v>
      </c>
    </row>
    <row r="11" spans="1:7" x14ac:dyDescent="0.25">
      <c r="A11" s="4" t="s">
        <v>8</v>
      </c>
      <c r="B11" s="7">
        <v>13399</v>
      </c>
      <c r="C11" s="7">
        <v>4368</v>
      </c>
      <c r="D11" s="7">
        <f t="shared" si="0"/>
        <v>17767</v>
      </c>
      <c r="E11" s="7">
        <f t="shared" si="1"/>
        <v>-9031</v>
      </c>
      <c r="F11" s="9">
        <f t="shared" si="2"/>
        <v>3.06753663003663</v>
      </c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zoomScaleNormal="100" workbookViewId="0">
      <selection activeCell="J29" sqref="J29"/>
    </sheetView>
  </sheetViews>
  <sheetFormatPr defaultRowHeight="15" x14ac:dyDescent="0.25"/>
  <cols>
    <col min="1" max="1" width="11.140625" bestFit="1" customWidth="1"/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9.28515625" bestFit="1" customWidth="1"/>
  </cols>
  <sheetData>
    <row r="1" spans="1:6" x14ac:dyDescent="0.25">
      <c r="A1" s="15" t="str">
        <f>Total!A1</f>
        <v>Non DAT and DAT Arrest Analysis 3Q 2022</v>
      </c>
      <c r="B1" s="15"/>
      <c r="C1" s="15"/>
      <c r="D1" s="15"/>
      <c r="E1" s="15"/>
      <c r="F1" s="15"/>
    </row>
    <row r="2" spans="1:6" x14ac:dyDescent="0.25">
      <c r="A2" s="16"/>
      <c r="B2" s="16"/>
      <c r="C2" s="16"/>
      <c r="D2" s="16"/>
      <c r="E2" s="16"/>
      <c r="F2" s="16"/>
    </row>
    <row r="3" spans="1:6" x14ac:dyDescent="0.25">
      <c r="A3" s="4" t="s">
        <v>19</v>
      </c>
      <c r="B3" s="7" t="s">
        <v>0</v>
      </c>
      <c r="C3" s="7" t="s">
        <v>10</v>
      </c>
      <c r="D3" s="7" t="s">
        <v>23</v>
      </c>
      <c r="E3" s="7" t="s">
        <v>21</v>
      </c>
      <c r="F3" s="7" t="s">
        <v>22</v>
      </c>
    </row>
    <row r="4" spans="1:6" x14ac:dyDescent="0.25">
      <c r="A4" s="4" t="s">
        <v>14</v>
      </c>
      <c r="B4" s="8">
        <v>2763</v>
      </c>
      <c r="C4" s="8">
        <v>1069</v>
      </c>
      <c r="D4" s="8">
        <f>SUM(B4:C4)</f>
        <v>3832</v>
      </c>
      <c r="E4" s="8">
        <f>C4-B4</f>
        <v>-1694</v>
      </c>
      <c r="F4" s="9">
        <f>B4/C4</f>
        <v>2.5846585594013098</v>
      </c>
    </row>
    <row r="5" spans="1:6" x14ac:dyDescent="0.25">
      <c r="A5" s="4" t="s">
        <v>15</v>
      </c>
      <c r="B5" s="8">
        <v>10636</v>
      </c>
      <c r="C5" s="8">
        <v>3299</v>
      </c>
      <c r="D5" s="8">
        <f t="shared" ref="D5:D6" si="0">SUM(B5:C5)</f>
        <v>13935</v>
      </c>
      <c r="E5" s="8">
        <f t="shared" ref="E5:E6" si="1">C5-B5</f>
        <v>-7337</v>
      </c>
      <c r="F5" s="9">
        <f t="shared" ref="F5:F6" si="2">B5/C5</f>
        <v>3.2240072749317976</v>
      </c>
    </row>
    <row r="6" spans="1:6" x14ac:dyDescent="0.25">
      <c r="A6" s="4" t="s">
        <v>8</v>
      </c>
      <c r="B6" s="7">
        <v>13399</v>
      </c>
      <c r="C6" s="7">
        <v>4368</v>
      </c>
      <c r="D6" s="7">
        <f t="shared" si="0"/>
        <v>17767</v>
      </c>
      <c r="E6" s="7">
        <f t="shared" si="1"/>
        <v>-9031</v>
      </c>
      <c r="F6" s="9">
        <f t="shared" si="2"/>
        <v>3.06753663003663</v>
      </c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zoomScaleNormal="100" workbookViewId="0">
      <selection activeCell="N23" sqref="N23"/>
    </sheetView>
  </sheetViews>
  <sheetFormatPr defaultRowHeight="15" x14ac:dyDescent="0.25"/>
  <cols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10" x14ac:dyDescent="0.25">
      <c r="A1" s="15" t="str">
        <f>Total!A1</f>
        <v>Non DAT and DAT Arrest Analysis 3Q 2022</v>
      </c>
      <c r="B1" s="15"/>
      <c r="C1" s="15"/>
      <c r="D1" s="15"/>
      <c r="E1" s="15"/>
      <c r="F1" s="15"/>
    </row>
    <row r="2" spans="1:10" x14ac:dyDescent="0.25">
      <c r="A2" s="15"/>
      <c r="B2" s="15"/>
      <c r="C2" s="15"/>
      <c r="D2" s="15"/>
      <c r="E2" s="15"/>
      <c r="F2" s="15"/>
    </row>
    <row r="3" spans="1:10" x14ac:dyDescent="0.25">
      <c r="A3" s="4" t="s">
        <v>20</v>
      </c>
      <c r="B3" s="7" t="s">
        <v>0</v>
      </c>
      <c r="C3" s="7" t="s">
        <v>10</v>
      </c>
      <c r="D3" s="7" t="s">
        <v>23</v>
      </c>
      <c r="E3" s="7" t="s">
        <v>21</v>
      </c>
      <c r="F3" s="7" t="s">
        <v>22</v>
      </c>
    </row>
    <row r="4" spans="1:10" x14ac:dyDescent="0.25">
      <c r="A4" s="4" t="s">
        <v>24</v>
      </c>
      <c r="B4" s="8">
        <v>0</v>
      </c>
      <c r="C4" s="8">
        <v>0</v>
      </c>
      <c r="D4" s="8">
        <f>SUM(B4:C4)</f>
        <v>0</v>
      </c>
      <c r="E4" s="8">
        <f>C4-B4</f>
        <v>0</v>
      </c>
      <c r="F4" s="9" t="str">
        <f>IF(C4=0,"**.*",(B4/C4))</f>
        <v>**.*</v>
      </c>
    </row>
    <row r="5" spans="1:10" x14ac:dyDescent="0.25">
      <c r="A5" s="4" t="s">
        <v>25</v>
      </c>
      <c r="B5" s="8">
        <v>321</v>
      </c>
      <c r="C5" s="8">
        <v>1</v>
      </c>
      <c r="D5" s="8">
        <f t="shared" ref="D5:D10" si="0">SUM(B5:C5)</f>
        <v>322</v>
      </c>
      <c r="E5" s="8">
        <f t="shared" ref="E5:E10" si="1">C5-B5</f>
        <v>-320</v>
      </c>
      <c r="F5" s="9">
        <f t="shared" ref="F5:F10" si="2">IF(C5=0,"**.*",(B5/C5))</f>
        <v>321</v>
      </c>
    </row>
    <row r="6" spans="1:10" x14ac:dyDescent="0.25">
      <c r="A6" s="4" t="s">
        <v>26</v>
      </c>
      <c r="B6" s="8">
        <v>1736</v>
      </c>
      <c r="C6" s="8">
        <v>784</v>
      </c>
      <c r="D6" s="8">
        <f t="shared" si="0"/>
        <v>2520</v>
      </c>
      <c r="E6" s="8">
        <f t="shared" si="1"/>
        <v>-952</v>
      </c>
      <c r="F6" s="9">
        <f t="shared" si="2"/>
        <v>2.2142857142857144</v>
      </c>
    </row>
    <row r="7" spans="1:10" x14ac:dyDescent="0.25">
      <c r="A7" s="4" t="s">
        <v>27</v>
      </c>
      <c r="B7" s="8">
        <v>6827</v>
      </c>
      <c r="C7" s="8">
        <v>2125</v>
      </c>
      <c r="D7" s="8">
        <f t="shared" si="0"/>
        <v>8952</v>
      </c>
      <c r="E7" s="8">
        <f t="shared" si="1"/>
        <v>-4702</v>
      </c>
      <c r="F7" s="9">
        <f t="shared" si="2"/>
        <v>3.2127058823529411</v>
      </c>
    </row>
    <row r="8" spans="1:10" x14ac:dyDescent="0.25">
      <c r="A8" s="4" t="s">
        <v>28</v>
      </c>
      <c r="B8" s="8">
        <v>3919</v>
      </c>
      <c r="C8" s="8">
        <v>1198</v>
      </c>
      <c r="D8" s="8">
        <f t="shared" si="0"/>
        <v>5117</v>
      </c>
      <c r="E8" s="8">
        <f t="shared" si="1"/>
        <v>-2721</v>
      </c>
      <c r="F8" s="9">
        <f t="shared" si="2"/>
        <v>3.2712854757929883</v>
      </c>
    </row>
    <row r="9" spans="1:10" x14ac:dyDescent="0.25">
      <c r="A9" s="4" t="s">
        <v>29</v>
      </c>
      <c r="B9" s="8">
        <v>596</v>
      </c>
      <c r="C9" s="8">
        <v>260</v>
      </c>
      <c r="D9" s="8">
        <f t="shared" si="0"/>
        <v>856</v>
      </c>
      <c r="E9" s="8">
        <f t="shared" si="1"/>
        <v>-336</v>
      </c>
      <c r="F9" s="9">
        <f t="shared" si="2"/>
        <v>2.2923076923076922</v>
      </c>
    </row>
    <row r="10" spans="1:10" x14ac:dyDescent="0.25">
      <c r="A10" s="4" t="s">
        <v>8</v>
      </c>
      <c r="B10" s="7">
        <v>13399</v>
      </c>
      <c r="C10" s="7">
        <v>4368</v>
      </c>
      <c r="D10" s="7">
        <f t="shared" si="0"/>
        <v>17767</v>
      </c>
      <c r="E10" s="7">
        <f t="shared" si="1"/>
        <v>-9031</v>
      </c>
      <c r="F10" s="9">
        <f t="shared" si="2"/>
        <v>3.06753663003663</v>
      </c>
      <c r="J10" s="14"/>
    </row>
    <row r="11" spans="1:10" x14ac:dyDescent="0.25">
      <c r="J11" s="14"/>
    </row>
    <row r="12" spans="1:10" x14ac:dyDescent="0.25">
      <c r="J12" s="14"/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Total</vt:lpstr>
      <vt:lpstr>Boro</vt:lpstr>
      <vt:lpstr>PCT</vt:lpstr>
      <vt:lpstr>Race</vt:lpstr>
      <vt:lpstr>Sex</vt:lpstr>
      <vt:lpstr>Age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CAPPS-02</dc:creator>
  <cp:lastModifiedBy>TEKAAHO, REIHITA</cp:lastModifiedBy>
  <cp:lastPrinted>2022-10-03T15:06:16Z</cp:lastPrinted>
  <dcterms:created xsi:type="dcterms:W3CDTF">2016-07-22T11:47:05Z</dcterms:created>
  <dcterms:modified xsi:type="dcterms:W3CDTF">2022-10-03T15:06:19Z</dcterms:modified>
</cp:coreProperties>
</file>