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1PP\OMAP\Operations Research Section\Tekaaho\Jobs\Quarterlies\DAT Arrests\"/>
    </mc:Choice>
  </mc:AlternateContent>
  <bookViews>
    <workbookView xWindow="480" yWindow="75" windowWidth="27795" windowHeight="12345" activeTab="5"/>
  </bookViews>
  <sheets>
    <sheet name="Total" sheetId="2" r:id="rId1"/>
    <sheet name="Boro" sheetId="3" r:id="rId2"/>
    <sheet name="PCT" sheetId="4" r:id="rId3"/>
    <sheet name="Race" sheetId="5" r:id="rId4"/>
    <sheet name="Sex" sheetId="6" r:id="rId5"/>
    <sheet name="Age" sheetId="7" r:id="rId6"/>
  </sheets>
  <definedNames>
    <definedName name="crime">#REF!</definedName>
    <definedName name="crime2">Boro!#REF!</definedName>
  </definedNames>
  <calcPr calcId="162913"/>
</workbook>
</file>

<file path=xl/calcChain.xml><?xml version="1.0" encoding="utf-8"?>
<calcChain xmlns="http://schemas.openxmlformats.org/spreadsheetml/2006/main">
  <c r="E17" i="2" l="1"/>
  <c r="F17" i="2"/>
  <c r="G17" i="2"/>
  <c r="C10" i="7" l="1"/>
  <c r="B10" i="7"/>
  <c r="C9" i="3"/>
  <c r="B9" i="3"/>
  <c r="D6" i="6" l="1"/>
  <c r="E6" i="6"/>
  <c r="F6" i="6"/>
  <c r="E13" i="2"/>
  <c r="F13" i="2"/>
  <c r="G13" i="2"/>
  <c r="E14" i="2"/>
  <c r="F14" i="2"/>
  <c r="G14" i="2"/>
  <c r="E15" i="2"/>
  <c r="F15" i="2"/>
  <c r="G15" i="2"/>
  <c r="E16" i="2"/>
  <c r="F16" i="2"/>
  <c r="G16" i="2"/>
  <c r="E18" i="2"/>
  <c r="F18" i="2"/>
  <c r="G18" i="2"/>
  <c r="D19" i="2"/>
  <c r="C19" i="2"/>
  <c r="D9" i="3" l="1"/>
  <c r="D8" i="3"/>
  <c r="D7" i="3"/>
  <c r="D6" i="3"/>
  <c r="D5" i="3"/>
  <c r="D4" i="3"/>
  <c r="E19" i="2"/>
  <c r="E5" i="2"/>
  <c r="E6" i="2"/>
  <c r="E7" i="2"/>
  <c r="E8" i="2"/>
  <c r="E9" i="2"/>
  <c r="E10" i="2"/>
  <c r="E11" i="2"/>
  <c r="E12" i="2"/>
  <c r="E4" i="2"/>
  <c r="F12" i="2"/>
  <c r="G12" i="2"/>
  <c r="F11" i="2" l="1"/>
  <c r="G11" i="2"/>
  <c r="F10" i="2" l="1"/>
  <c r="G10" i="2"/>
  <c r="F9" i="2" l="1"/>
  <c r="G9" i="2"/>
  <c r="G4" i="2" l="1"/>
  <c r="D10" i="5" l="1"/>
  <c r="E10" i="5"/>
  <c r="F10" i="5"/>
  <c r="A1" i="7" l="1"/>
  <c r="A1" i="6"/>
  <c r="A1" i="5"/>
  <c r="A1" i="4"/>
  <c r="A1" i="3"/>
  <c r="G19" i="2" l="1"/>
  <c r="F19" i="2"/>
  <c r="F5" i="7" l="1"/>
  <c r="F6" i="7"/>
  <c r="F7" i="7"/>
  <c r="F8" i="7"/>
  <c r="F9" i="7"/>
  <c r="F4" i="7"/>
  <c r="E5" i="7"/>
  <c r="E6" i="7"/>
  <c r="E7" i="7"/>
  <c r="E8" i="7"/>
  <c r="E9" i="7"/>
  <c r="E4" i="7"/>
  <c r="D5" i="7"/>
  <c r="D6" i="7"/>
  <c r="D7" i="7"/>
  <c r="D8" i="7"/>
  <c r="D9" i="7"/>
  <c r="D4" i="7"/>
  <c r="D5" i="6"/>
  <c r="D7" i="6"/>
  <c r="D4" i="6"/>
  <c r="D5" i="5"/>
  <c r="D6" i="5"/>
  <c r="D8" i="5"/>
  <c r="D9" i="5"/>
  <c r="D11" i="5"/>
  <c r="D4" i="5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4" i="4"/>
  <c r="G6" i="2"/>
  <c r="G7" i="2"/>
  <c r="G8" i="2"/>
  <c r="G5" i="2"/>
  <c r="F5" i="6"/>
  <c r="F7" i="6"/>
  <c r="F4" i="6"/>
  <c r="F5" i="5"/>
  <c r="F6" i="5"/>
  <c r="F7" i="5"/>
  <c r="F8" i="5"/>
  <c r="F9" i="5"/>
  <c r="F11" i="5"/>
  <c r="F4" i="5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4" i="4"/>
  <c r="F5" i="3"/>
  <c r="F6" i="3"/>
  <c r="F7" i="3"/>
  <c r="F8" i="3"/>
  <c r="F9" i="3"/>
  <c r="F4" i="3"/>
  <c r="F10" i="7" l="1"/>
  <c r="E10" i="7"/>
  <c r="D10" i="7"/>
  <c r="E5" i="6"/>
  <c r="E7" i="6"/>
  <c r="E4" i="6"/>
  <c r="E5" i="5"/>
  <c r="E6" i="5"/>
  <c r="E8" i="5"/>
  <c r="E9" i="5"/>
  <c r="E11" i="5"/>
  <c r="E4" i="5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4" i="4"/>
  <c r="E5" i="3"/>
  <c r="E6" i="3"/>
  <c r="E7" i="3"/>
  <c r="E8" i="3"/>
  <c r="E9" i="3"/>
  <c r="E4" i="3"/>
  <c r="F5" i="2"/>
  <c r="F6" i="2"/>
  <c r="F7" i="2"/>
  <c r="F8" i="2"/>
  <c r="F4" i="2"/>
</calcChain>
</file>

<file path=xl/sharedStrings.xml><?xml version="1.0" encoding="utf-8"?>
<sst xmlns="http://schemas.openxmlformats.org/spreadsheetml/2006/main" count="97" uniqueCount="71">
  <si>
    <t>Non DAT Arrests</t>
  </si>
  <si>
    <t>DAT Totals</t>
  </si>
  <si>
    <t>Non DAT Totals</t>
  </si>
  <si>
    <t>BRONX</t>
  </si>
  <si>
    <t>BROOKLYN</t>
  </si>
  <si>
    <t>MANHATTAN</t>
  </si>
  <si>
    <t>QUEENS</t>
  </si>
  <si>
    <t>STATEN ISLAND</t>
  </si>
  <si>
    <t>Total</t>
  </si>
  <si>
    <t>Non Dat Arrests</t>
  </si>
  <si>
    <t>DAT Arrests</t>
  </si>
  <si>
    <t>BLACK</t>
  </si>
  <si>
    <t>UNKNOWN</t>
  </si>
  <si>
    <t>WHITE</t>
  </si>
  <si>
    <t>FEMALE</t>
  </si>
  <si>
    <t>MALE</t>
  </si>
  <si>
    <t>PCT</t>
  </si>
  <si>
    <t>Boro</t>
  </si>
  <si>
    <t>Race</t>
  </si>
  <si>
    <t>Sex</t>
  </si>
  <si>
    <t>Age</t>
  </si>
  <si>
    <t>Difference</t>
  </si>
  <si>
    <t>Non DAT Rate</t>
  </si>
  <si>
    <t>Total Arrests</t>
  </si>
  <si>
    <t>0 - 9</t>
  </si>
  <si>
    <t>10 - 17</t>
  </si>
  <si>
    <t>18 - 24</t>
  </si>
  <si>
    <t>25 - 40</t>
  </si>
  <si>
    <t>41 - 59</t>
  </si>
  <si>
    <t>60+</t>
  </si>
  <si>
    <t>* Misdemeanor and Violations Only</t>
  </si>
  <si>
    <t>* 500 or more total arrests only</t>
  </si>
  <si>
    <t>AMERICAN INDIAN/ALASKAN NATIVE</t>
  </si>
  <si>
    <t>ASIAN / PACIFIC ISLANDER</t>
  </si>
  <si>
    <t>BLACK HISPANIC</t>
  </si>
  <si>
    <t>WHITE HISPANIC</t>
  </si>
  <si>
    <t>Law Code</t>
  </si>
  <si>
    <t>Law Code Description</t>
  </si>
  <si>
    <t>PL 1552500</t>
  </si>
  <si>
    <t>PL 1200001</t>
  </si>
  <si>
    <t>PL 2200300</t>
  </si>
  <si>
    <t>PL 1450001</t>
  </si>
  <si>
    <t>CRIM MIS:INTENT DAMAGE PROPRTY</t>
  </si>
  <si>
    <t>PL 1201401</t>
  </si>
  <si>
    <t>VTL0511001</t>
  </si>
  <si>
    <t>PL 1702000</t>
  </si>
  <si>
    <t>POSSESS  FORGED INSTRUMENT-3RD</t>
  </si>
  <si>
    <t>PL 1211100</t>
  </si>
  <si>
    <t>Grand Total</t>
  </si>
  <si>
    <t>PL 2601001</t>
  </si>
  <si>
    <t>ACT IN MANNER INJUR CHILD &lt; 17</t>
  </si>
  <si>
    <t>PL 2403002</t>
  </si>
  <si>
    <t>ASLT 3-W/INT CAUSE PHYS INJURY</t>
  </si>
  <si>
    <t>PL 1651503</t>
  </si>
  <si>
    <t>INTENT/FRAUD OBT TRANS W/O PAY</t>
  </si>
  <si>
    <t>VTL05110MU</t>
  </si>
  <si>
    <t>PL 2650101</t>
  </si>
  <si>
    <t>CRIM POSS WEAP-4TH:FIREARM/WEP</t>
  </si>
  <si>
    <t>Unk</t>
  </si>
  <si>
    <t xml:space="preserve">PETIT LARCENY                 </t>
  </si>
  <si>
    <t xml:space="preserve">AGGRAVATED UNLIC OPER MV-3RD  </t>
  </si>
  <si>
    <t xml:space="preserve">CRIM POSS CONTRL SUBST-7TH    </t>
  </si>
  <si>
    <t xml:space="preserve">MENACING-2ND:WEAPON           </t>
  </si>
  <si>
    <t xml:space="preserve">AGGRAVATED UNLIC OPER/MV-2ND  </t>
  </si>
  <si>
    <t xml:space="preserve">CRIM OBSTRUCTION BREATHING    </t>
  </si>
  <si>
    <t xml:space="preserve">AGG HARASS 2 -THREAT BY PHONE </t>
  </si>
  <si>
    <t>PL 2053000</t>
  </si>
  <si>
    <t xml:space="preserve">RESISTING ARREST              </t>
  </si>
  <si>
    <t>Non DAT and DAT Arrest Analysis 3Q 2023</t>
  </si>
  <si>
    <t>PL 1950500</t>
  </si>
  <si>
    <t>OBSTRUCT GOVERNMENTL ADMIN-2ND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</si>
</sst>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165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zoomScaleNormal="100" workbookViewId="0">
      <selection activeCell="G24" sqref="G24"/>
    </sheetView>
  </sheetViews>
  <sheetFormatPr defaultRowHeight="15" x14ac:dyDescent="0.25"/>
  <cols>
    <col min="1" max="1" width="33.28515625" bestFit="1" customWidth="1"/>
    <col min="2" max="2" width="34.5703125" bestFit="1" customWidth="1"/>
    <col min="3" max="3" width="14.5703125" bestFit="1" customWidth="1"/>
    <col min="4" max="4" width="10.28515625" bestFit="1" customWidth="1"/>
    <col min="5" max="5" width="12.140625" bestFit="1" customWidth="1"/>
    <col min="6" max="6" width="10.42578125" bestFit="1" customWidth="1"/>
    <col min="7" max="7" width="13.28515625" bestFit="1" customWidth="1"/>
  </cols>
  <sheetData>
    <row r="1" spans="1:14" x14ac:dyDescent="0.25">
      <c r="A1" s="15" t="s">
        <v>68</v>
      </c>
      <c r="B1" s="15"/>
      <c r="C1" s="15"/>
      <c r="D1" s="15"/>
      <c r="E1" s="15"/>
      <c r="F1" s="15"/>
      <c r="G1" s="15"/>
      <c r="H1" s="1"/>
    </row>
    <row r="2" spans="1:14" x14ac:dyDescent="0.25">
      <c r="A2" s="15"/>
      <c r="B2" s="15"/>
      <c r="C2" s="15"/>
      <c r="D2" s="15"/>
      <c r="E2" s="15"/>
      <c r="F2" s="15"/>
      <c r="G2" s="15"/>
      <c r="H2" s="1"/>
    </row>
    <row r="3" spans="1:14" x14ac:dyDescent="0.25">
      <c r="A3" s="3" t="s">
        <v>36</v>
      </c>
      <c r="B3" s="3" t="s">
        <v>37</v>
      </c>
      <c r="C3" s="7" t="s">
        <v>2</v>
      </c>
      <c r="D3" s="7" t="s">
        <v>1</v>
      </c>
      <c r="E3" s="7" t="s">
        <v>23</v>
      </c>
      <c r="F3" s="7" t="s">
        <v>21</v>
      </c>
      <c r="G3" s="7" t="s">
        <v>22</v>
      </c>
    </row>
    <row r="4" spans="1:14" x14ac:dyDescent="0.25">
      <c r="A4" s="4" t="s">
        <v>39</v>
      </c>
      <c r="B4" s="4" t="s">
        <v>52</v>
      </c>
      <c r="C4" s="8">
        <v>4957</v>
      </c>
      <c r="D4" s="8">
        <v>1198</v>
      </c>
      <c r="E4" s="8">
        <f>SUM(C4:D4)</f>
        <v>6155</v>
      </c>
      <c r="F4" s="8">
        <f>D4-C4</f>
        <v>-3759</v>
      </c>
      <c r="G4" s="9">
        <f>IF(D4=0,"**.*",(C4/D4))</f>
        <v>4.137729549248748</v>
      </c>
    </row>
    <row r="5" spans="1:14" x14ac:dyDescent="0.25">
      <c r="A5" s="4" t="s">
        <v>38</v>
      </c>
      <c r="B5" s="4" t="s">
        <v>59</v>
      </c>
      <c r="C5" s="8">
        <v>3955</v>
      </c>
      <c r="D5" s="8">
        <v>1973</v>
      </c>
      <c r="E5" s="8">
        <f t="shared" ref="E5:E19" si="0">SUM(C5:D5)</f>
        <v>5928</v>
      </c>
      <c r="F5" s="8">
        <f t="shared" ref="F5:F19" si="1">D5-C5</f>
        <v>-1982</v>
      </c>
      <c r="G5" s="9">
        <f>IF(D5=0,"**.*",(C5/D5))</f>
        <v>2.0045615813482005</v>
      </c>
    </row>
    <row r="6" spans="1:14" x14ac:dyDescent="0.25">
      <c r="A6" s="4" t="s">
        <v>40</v>
      </c>
      <c r="B6" s="4" t="s">
        <v>61</v>
      </c>
      <c r="C6" s="8">
        <v>912</v>
      </c>
      <c r="D6" s="8">
        <v>846</v>
      </c>
      <c r="E6" s="8">
        <f t="shared" si="0"/>
        <v>1758</v>
      </c>
      <c r="F6" s="8">
        <f t="shared" si="1"/>
        <v>-66</v>
      </c>
      <c r="G6" s="9">
        <f t="shared" ref="G6:G19" si="2">IF(D6=0,"**.*",(C6/D6))</f>
        <v>1.0780141843971631</v>
      </c>
    </row>
    <row r="7" spans="1:14" x14ac:dyDescent="0.25">
      <c r="A7" s="4" t="s">
        <v>44</v>
      </c>
      <c r="B7" s="4" t="s">
        <v>60</v>
      </c>
      <c r="C7" s="8">
        <v>322</v>
      </c>
      <c r="D7" s="8">
        <v>1296</v>
      </c>
      <c r="E7" s="8">
        <f t="shared" si="0"/>
        <v>1618</v>
      </c>
      <c r="F7" s="8">
        <f t="shared" si="1"/>
        <v>974</v>
      </c>
      <c r="G7" s="9">
        <f t="shared" si="2"/>
        <v>0.24845679012345678</v>
      </c>
    </row>
    <row r="8" spans="1:14" x14ac:dyDescent="0.25">
      <c r="A8" s="4" t="s">
        <v>53</v>
      </c>
      <c r="B8" s="4" t="s">
        <v>54</v>
      </c>
      <c r="C8" s="8">
        <v>929</v>
      </c>
      <c r="D8" s="8">
        <v>438</v>
      </c>
      <c r="E8" s="8">
        <f t="shared" si="0"/>
        <v>1367</v>
      </c>
      <c r="F8" s="8">
        <f t="shared" si="1"/>
        <v>-491</v>
      </c>
      <c r="G8" s="9">
        <f t="shared" si="2"/>
        <v>2.1210045662100456</v>
      </c>
    </row>
    <row r="9" spans="1:14" x14ac:dyDescent="0.25">
      <c r="A9" s="4" t="s">
        <v>43</v>
      </c>
      <c r="B9" s="4" t="s">
        <v>62</v>
      </c>
      <c r="C9" s="8">
        <v>1231</v>
      </c>
      <c r="D9" s="8">
        <v>10</v>
      </c>
      <c r="E9" s="8">
        <f t="shared" si="0"/>
        <v>1241</v>
      </c>
      <c r="F9" s="8">
        <f t="shared" ref="F9" si="3">D9-C9</f>
        <v>-1221</v>
      </c>
      <c r="G9" s="9">
        <f t="shared" ref="G9" si="4">IF(D9=0,"**.*",(C9/D9))</f>
        <v>123.1</v>
      </c>
      <c r="N9" s="14"/>
    </row>
    <row r="10" spans="1:14" x14ac:dyDescent="0.25">
      <c r="A10" s="4" t="s">
        <v>41</v>
      </c>
      <c r="B10" s="4" t="s">
        <v>42</v>
      </c>
      <c r="C10" s="8">
        <v>694</v>
      </c>
      <c r="D10" s="8">
        <v>197</v>
      </c>
      <c r="E10" s="8">
        <f t="shared" si="0"/>
        <v>891</v>
      </c>
      <c r="F10" s="8">
        <f t="shared" ref="F10" si="5">D10-C10</f>
        <v>-497</v>
      </c>
      <c r="G10" s="9">
        <f t="shared" ref="G10" si="6">IF(D10=0,"**.*",(C10/D10))</f>
        <v>3.5228426395939088</v>
      </c>
      <c r="N10" s="14"/>
    </row>
    <row r="11" spans="1:14" x14ac:dyDescent="0.25">
      <c r="A11" s="4" t="s">
        <v>45</v>
      </c>
      <c r="B11" s="4" t="s">
        <v>46</v>
      </c>
      <c r="C11" s="8">
        <v>51</v>
      </c>
      <c r="D11" s="8">
        <v>776</v>
      </c>
      <c r="E11" s="8">
        <f t="shared" si="0"/>
        <v>827</v>
      </c>
      <c r="F11" s="8">
        <f t="shared" ref="F11" si="7">D11-C11</f>
        <v>725</v>
      </c>
      <c r="G11" s="9">
        <f t="shared" ref="G11" si="8">IF(D11=0,"**.*",(C11/D11))</f>
        <v>6.5721649484536085E-2</v>
      </c>
      <c r="N11" s="14"/>
    </row>
    <row r="12" spans="1:14" x14ac:dyDescent="0.25">
      <c r="A12" s="4" t="s">
        <v>49</v>
      </c>
      <c r="B12" s="4" t="s">
        <v>50</v>
      </c>
      <c r="C12" s="8">
        <v>748</v>
      </c>
      <c r="D12" s="8">
        <v>17</v>
      </c>
      <c r="E12" s="8">
        <f t="shared" si="0"/>
        <v>765</v>
      </c>
      <c r="F12" s="8">
        <f t="shared" ref="F12" si="9">D12-C12</f>
        <v>-731</v>
      </c>
      <c r="G12" s="9">
        <f t="shared" ref="G12" si="10">IF(D12=0,"**.*",(C12/D12))</f>
        <v>44</v>
      </c>
      <c r="N12" s="14"/>
    </row>
    <row r="13" spans="1:14" x14ac:dyDescent="0.25">
      <c r="A13" s="4" t="s">
        <v>55</v>
      </c>
      <c r="B13" s="4" t="s">
        <v>63</v>
      </c>
      <c r="C13" s="8">
        <v>198</v>
      </c>
      <c r="D13" s="8">
        <v>535</v>
      </c>
      <c r="E13" s="8">
        <f t="shared" ref="E13:E18" si="11">SUM(C13:D13)</f>
        <v>733</v>
      </c>
      <c r="F13" s="8">
        <f t="shared" ref="F13:F18" si="12">D13-C13</f>
        <v>337</v>
      </c>
      <c r="G13" s="9">
        <f t="shared" ref="G13:G18" si="13">IF(D13=0,"**.*",(C13/D13))</f>
        <v>0.37009345794392523</v>
      </c>
      <c r="N13" s="14"/>
    </row>
    <row r="14" spans="1:14" x14ac:dyDescent="0.25">
      <c r="A14" s="4" t="s">
        <v>56</v>
      </c>
      <c r="B14" s="4" t="s">
        <v>57</v>
      </c>
      <c r="C14" s="8">
        <v>227</v>
      </c>
      <c r="D14" s="8">
        <v>386</v>
      </c>
      <c r="E14" s="8">
        <f t="shared" si="11"/>
        <v>613</v>
      </c>
      <c r="F14" s="8">
        <f t="shared" si="12"/>
        <v>159</v>
      </c>
      <c r="G14" s="9">
        <f t="shared" si="13"/>
        <v>0.58808290155440412</v>
      </c>
      <c r="N14" s="14"/>
    </row>
    <row r="15" spans="1:14" x14ac:dyDescent="0.25">
      <c r="A15" s="4" t="s">
        <v>47</v>
      </c>
      <c r="B15" s="4" t="s">
        <v>64</v>
      </c>
      <c r="C15" s="8">
        <v>589</v>
      </c>
      <c r="D15" s="8">
        <v>20</v>
      </c>
      <c r="E15" s="8">
        <f t="shared" si="11"/>
        <v>609</v>
      </c>
      <c r="F15" s="8">
        <f t="shared" si="12"/>
        <v>-569</v>
      </c>
      <c r="G15" s="9">
        <f t="shared" si="13"/>
        <v>29.45</v>
      </c>
      <c r="N15" s="14"/>
    </row>
    <row r="16" spans="1:14" x14ac:dyDescent="0.25">
      <c r="A16" s="4" t="s">
        <v>51</v>
      </c>
      <c r="B16" s="4" t="s">
        <v>65</v>
      </c>
      <c r="C16" s="8">
        <v>574</v>
      </c>
      <c r="D16" s="8">
        <v>33</v>
      </c>
      <c r="E16" s="8">
        <f t="shared" si="11"/>
        <v>607</v>
      </c>
      <c r="F16" s="8">
        <f t="shared" si="12"/>
        <v>-541</v>
      </c>
      <c r="G16" s="9">
        <f t="shared" si="13"/>
        <v>17.393939393939394</v>
      </c>
      <c r="N16" s="14"/>
    </row>
    <row r="17" spans="1:14" x14ac:dyDescent="0.25">
      <c r="A17" s="4" t="s">
        <v>69</v>
      </c>
      <c r="B17" s="4" t="s">
        <v>70</v>
      </c>
      <c r="C17" s="8">
        <v>368</v>
      </c>
      <c r="D17" s="8">
        <v>160</v>
      </c>
      <c r="E17" s="8">
        <f t="shared" ref="E17" si="14">SUM(C17:D17)</f>
        <v>528</v>
      </c>
      <c r="F17" s="8">
        <f t="shared" ref="F17" si="15">D17-C17</f>
        <v>-208</v>
      </c>
      <c r="G17" s="9">
        <f t="shared" ref="G17" si="16">IF(D17=0,"**.*",(C17/D17))</f>
        <v>2.2999999999999998</v>
      </c>
      <c r="N17" s="14"/>
    </row>
    <row r="18" spans="1:14" x14ac:dyDescent="0.25">
      <c r="A18" s="4" t="s">
        <v>66</v>
      </c>
      <c r="B18" s="4" t="s">
        <v>67</v>
      </c>
      <c r="C18" s="8">
        <v>478</v>
      </c>
      <c r="D18" s="8">
        <v>49</v>
      </c>
      <c r="E18" s="8">
        <f t="shared" si="11"/>
        <v>527</v>
      </c>
      <c r="F18" s="8">
        <f t="shared" si="12"/>
        <v>-429</v>
      </c>
      <c r="G18" s="9">
        <f t="shared" si="13"/>
        <v>9.7551020408163271</v>
      </c>
    </row>
    <row r="19" spans="1:14" x14ac:dyDescent="0.25">
      <c r="A19" s="10" t="s">
        <v>48</v>
      </c>
      <c r="B19" s="10"/>
      <c r="C19" s="5">
        <f>SUM(C4:C18)</f>
        <v>16233</v>
      </c>
      <c r="D19" s="5">
        <f>SUM(D4:D18)</f>
        <v>7934</v>
      </c>
      <c r="E19" s="5">
        <f t="shared" si="0"/>
        <v>24167</v>
      </c>
      <c r="F19" s="7">
        <f t="shared" si="1"/>
        <v>-8299</v>
      </c>
      <c r="G19" s="9">
        <f t="shared" si="2"/>
        <v>2.0460045374338289</v>
      </c>
      <c r="L19" s="14"/>
    </row>
    <row r="20" spans="1:14" x14ac:dyDescent="0.25">
      <c r="L20" s="14"/>
    </row>
    <row r="21" spans="1:14" x14ac:dyDescent="0.25">
      <c r="A21" s="12" t="s">
        <v>30</v>
      </c>
      <c r="B21" s="12"/>
      <c r="D21" s="13"/>
      <c r="G21" s="14"/>
      <c r="L21" s="14"/>
    </row>
    <row r="22" spans="1:14" x14ac:dyDescent="0.25">
      <c r="A22" s="12" t="s">
        <v>31</v>
      </c>
      <c r="B22" s="12"/>
      <c r="G22" s="14"/>
    </row>
    <row r="23" spans="1:14" x14ac:dyDescent="0.25">
      <c r="G23" s="14"/>
    </row>
  </sheetData>
  <mergeCells count="1">
    <mergeCell ref="A1:G2"/>
  </mergeCells>
  <printOptions horizontalCentered="1"/>
  <pageMargins left="0.7" right="0.7" top="0.75" bottom="0.7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Normal="100" workbookViewId="0">
      <selection activeCell="I10" sqref="I10"/>
    </sheetView>
  </sheetViews>
  <sheetFormatPr defaultRowHeight="15" x14ac:dyDescent="0.25"/>
  <cols>
    <col min="1" max="1" width="14.7109375" bestFit="1" customWidth="1"/>
    <col min="2" max="2" width="1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5" t="str">
        <f>Total!A1</f>
        <v>Non DAT and DAT Arrest Analysis 3Q 2023</v>
      </c>
      <c r="B1" s="15"/>
      <c r="C1" s="15"/>
      <c r="D1" s="15"/>
      <c r="E1" s="15"/>
      <c r="F1" s="15"/>
    </row>
    <row r="2" spans="1:6" x14ac:dyDescent="0.25">
      <c r="A2" s="15"/>
      <c r="B2" s="15"/>
      <c r="C2" s="15"/>
      <c r="D2" s="15"/>
      <c r="E2" s="15"/>
      <c r="F2" s="15"/>
    </row>
    <row r="3" spans="1:6" x14ac:dyDescent="0.25">
      <c r="A3" s="4" t="s">
        <v>17</v>
      </c>
      <c r="B3" s="7" t="s">
        <v>9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6" x14ac:dyDescent="0.25">
      <c r="A4" s="4" t="s">
        <v>3</v>
      </c>
      <c r="B4" s="8">
        <v>3726</v>
      </c>
      <c r="C4" s="8">
        <v>2054</v>
      </c>
      <c r="D4" s="8">
        <f t="shared" ref="D4:D9" si="0">SUM(B4:C4)</f>
        <v>5780</v>
      </c>
      <c r="E4" s="8">
        <f>C4-B4</f>
        <v>-1672</v>
      </c>
      <c r="F4" s="9">
        <f>B4/C4</f>
        <v>1.8140214216163584</v>
      </c>
    </row>
    <row r="5" spans="1:6" x14ac:dyDescent="0.25">
      <c r="A5" s="4" t="s">
        <v>4</v>
      </c>
      <c r="B5" s="8">
        <v>4516</v>
      </c>
      <c r="C5" s="8">
        <v>1720</v>
      </c>
      <c r="D5" s="8">
        <f t="shared" si="0"/>
        <v>6236</v>
      </c>
      <c r="E5" s="8">
        <f t="shared" ref="E5:E9" si="1">C5-B5</f>
        <v>-2796</v>
      </c>
      <c r="F5" s="9">
        <f t="shared" ref="F5:F9" si="2">B5/C5</f>
        <v>2.6255813953488372</v>
      </c>
    </row>
    <row r="6" spans="1:6" x14ac:dyDescent="0.25">
      <c r="A6" s="4" t="s">
        <v>5</v>
      </c>
      <c r="B6" s="8">
        <v>3965</v>
      </c>
      <c r="C6" s="8">
        <v>2229</v>
      </c>
      <c r="D6" s="8">
        <f t="shared" si="0"/>
        <v>6194</v>
      </c>
      <c r="E6" s="8">
        <f t="shared" si="1"/>
        <v>-1736</v>
      </c>
      <c r="F6" s="9">
        <f t="shared" si="2"/>
        <v>1.7788245850157021</v>
      </c>
    </row>
    <row r="7" spans="1:6" x14ac:dyDescent="0.25">
      <c r="A7" s="4" t="s">
        <v>6</v>
      </c>
      <c r="B7" s="8">
        <v>3348</v>
      </c>
      <c r="C7" s="8">
        <v>1549</v>
      </c>
      <c r="D7" s="8">
        <f t="shared" si="0"/>
        <v>4897</v>
      </c>
      <c r="E7" s="8">
        <f t="shared" si="1"/>
        <v>-1799</v>
      </c>
      <c r="F7" s="9">
        <f t="shared" si="2"/>
        <v>2.1613944480309879</v>
      </c>
    </row>
    <row r="8" spans="1:6" x14ac:dyDescent="0.25">
      <c r="A8" s="4" t="s">
        <v>7</v>
      </c>
      <c r="B8" s="8">
        <v>678</v>
      </c>
      <c r="C8" s="8">
        <v>382</v>
      </c>
      <c r="D8" s="8">
        <f t="shared" si="0"/>
        <v>1060</v>
      </c>
      <c r="E8" s="8">
        <f t="shared" si="1"/>
        <v>-296</v>
      </c>
      <c r="F8" s="9">
        <f t="shared" si="2"/>
        <v>1.7748691099476439</v>
      </c>
    </row>
    <row r="9" spans="1:6" x14ac:dyDescent="0.25">
      <c r="A9" s="4" t="s">
        <v>8</v>
      </c>
      <c r="B9" s="7">
        <f>SUM(B4:B8)</f>
        <v>16233</v>
      </c>
      <c r="C9" s="7">
        <f>SUM(C4:C8)</f>
        <v>7934</v>
      </c>
      <c r="D9" s="7">
        <f t="shared" si="0"/>
        <v>24167</v>
      </c>
      <c r="E9" s="7">
        <f t="shared" si="1"/>
        <v>-8299</v>
      </c>
      <c r="F9" s="9">
        <f t="shared" si="2"/>
        <v>2.0460045374338289</v>
      </c>
    </row>
  </sheetData>
  <sortState ref="A4:F34">
    <sortCondition ref="A4:A34"/>
  </sortState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opLeftCell="A45" zoomScaleNormal="100" workbookViewId="0">
      <selection activeCell="Q72" sqref="Q72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5" t="str">
        <f>Total!A1</f>
        <v>Non DAT and DAT Arrest Analysis 3Q 2023</v>
      </c>
      <c r="B1" s="15"/>
      <c r="C1" s="15"/>
      <c r="D1" s="15"/>
      <c r="E1" s="15"/>
      <c r="F1" s="15"/>
      <c r="G1" s="1"/>
    </row>
    <row r="2" spans="1:7" x14ac:dyDescent="0.25">
      <c r="A2" s="15"/>
      <c r="B2" s="15"/>
      <c r="C2" s="15"/>
      <c r="D2" s="15"/>
      <c r="E2" s="15"/>
      <c r="F2" s="15"/>
      <c r="G2" s="1"/>
    </row>
    <row r="3" spans="1:7" x14ac:dyDescent="0.25">
      <c r="A3" s="4" t="s">
        <v>16</v>
      </c>
      <c r="B3" s="5" t="s">
        <v>0</v>
      </c>
      <c r="C3" s="5" t="s">
        <v>10</v>
      </c>
      <c r="D3" s="5" t="s">
        <v>23</v>
      </c>
      <c r="E3" s="5" t="s">
        <v>21</v>
      </c>
      <c r="F3" s="5" t="s">
        <v>22</v>
      </c>
    </row>
    <row r="4" spans="1:7" x14ac:dyDescent="0.25">
      <c r="A4" s="11">
        <v>1</v>
      </c>
      <c r="B4" s="2">
        <v>206</v>
      </c>
      <c r="C4" s="2">
        <v>58</v>
      </c>
      <c r="D4" s="2">
        <f>SUM(B4:C4)</f>
        <v>264</v>
      </c>
      <c r="E4" s="2">
        <f>C4-B4</f>
        <v>-148</v>
      </c>
      <c r="F4" s="6">
        <f>B4/C4</f>
        <v>3.5517241379310347</v>
      </c>
    </row>
    <row r="5" spans="1:7" x14ac:dyDescent="0.25">
      <c r="A5" s="11">
        <v>5</v>
      </c>
      <c r="B5" s="2">
        <v>108</v>
      </c>
      <c r="C5" s="2">
        <v>60</v>
      </c>
      <c r="D5" s="2">
        <f t="shared" ref="D5:D68" si="0">SUM(B5:C5)</f>
        <v>168</v>
      </c>
      <c r="E5" s="2">
        <f t="shared" ref="E5:E68" si="1">C5-B5</f>
        <v>-48</v>
      </c>
      <c r="F5" s="6">
        <f t="shared" ref="F5:F68" si="2">B5/C5</f>
        <v>1.8</v>
      </c>
    </row>
    <row r="6" spans="1:7" x14ac:dyDescent="0.25">
      <c r="A6" s="11">
        <v>6</v>
      </c>
      <c r="B6" s="2">
        <v>174</v>
      </c>
      <c r="C6" s="2">
        <v>64</v>
      </c>
      <c r="D6" s="2">
        <f t="shared" si="0"/>
        <v>238</v>
      </c>
      <c r="E6" s="2">
        <f t="shared" si="1"/>
        <v>-110</v>
      </c>
      <c r="F6" s="6">
        <f t="shared" si="2"/>
        <v>2.71875</v>
      </c>
    </row>
    <row r="7" spans="1:7" x14ac:dyDescent="0.25">
      <c r="A7" s="11">
        <v>7</v>
      </c>
      <c r="B7" s="2">
        <v>142</v>
      </c>
      <c r="C7" s="2">
        <v>59</v>
      </c>
      <c r="D7" s="2">
        <f t="shared" si="0"/>
        <v>201</v>
      </c>
      <c r="E7" s="2">
        <f t="shared" si="1"/>
        <v>-83</v>
      </c>
      <c r="F7" s="6">
        <f t="shared" si="2"/>
        <v>2.406779661016949</v>
      </c>
    </row>
    <row r="8" spans="1:7" x14ac:dyDescent="0.25">
      <c r="A8" s="11">
        <v>9</v>
      </c>
      <c r="B8" s="2">
        <v>175</v>
      </c>
      <c r="C8" s="2">
        <v>52</v>
      </c>
      <c r="D8" s="2">
        <f t="shared" si="0"/>
        <v>227</v>
      </c>
      <c r="E8" s="2">
        <f t="shared" si="1"/>
        <v>-123</v>
      </c>
      <c r="F8" s="6">
        <f t="shared" si="2"/>
        <v>3.3653846153846154</v>
      </c>
    </row>
    <row r="9" spans="1:7" x14ac:dyDescent="0.25">
      <c r="A9" s="11">
        <v>10</v>
      </c>
      <c r="B9" s="2">
        <v>128</v>
      </c>
      <c r="C9" s="2">
        <v>72</v>
      </c>
      <c r="D9" s="2">
        <f t="shared" si="0"/>
        <v>200</v>
      </c>
      <c r="E9" s="2">
        <f t="shared" si="1"/>
        <v>-56</v>
      </c>
      <c r="F9" s="6">
        <f t="shared" si="2"/>
        <v>1.7777777777777777</v>
      </c>
    </row>
    <row r="10" spans="1:7" x14ac:dyDescent="0.25">
      <c r="A10" s="11">
        <v>13</v>
      </c>
      <c r="B10" s="2">
        <v>220</v>
      </c>
      <c r="C10" s="2">
        <v>125</v>
      </c>
      <c r="D10" s="2">
        <f t="shared" si="0"/>
        <v>345</v>
      </c>
      <c r="E10" s="2">
        <f t="shared" si="1"/>
        <v>-95</v>
      </c>
      <c r="F10" s="6">
        <f t="shared" si="2"/>
        <v>1.76</v>
      </c>
    </row>
    <row r="11" spans="1:7" x14ac:dyDescent="0.25">
      <c r="A11" s="11">
        <v>14</v>
      </c>
      <c r="B11" s="2">
        <v>679</v>
      </c>
      <c r="C11" s="2">
        <v>371</v>
      </c>
      <c r="D11" s="2">
        <f t="shared" si="0"/>
        <v>1050</v>
      </c>
      <c r="E11" s="2">
        <f t="shared" si="1"/>
        <v>-308</v>
      </c>
      <c r="F11" s="6">
        <f t="shared" si="2"/>
        <v>1.8301886792452831</v>
      </c>
    </row>
    <row r="12" spans="1:7" x14ac:dyDescent="0.25">
      <c r="A12" s="11">
        <v>17</v>
      </c>
      <c r="B12" s="2">
        <v>98</v>
      </c>
      <c r="C12" s="2">
        <v>46</v>
      </c>
      <c r="D12" s="2">
        <f t="shared" si="0"/>
        <v>144</v>
      </c>
      <c r="E12" s="2">
        <f t="shared" si="1"/>
        <v>-52</v>
      </c>
      <c r="F12" s="6">
        <f t="shared" si="2"/>
        <v>2.1304347826086958</v>
      </c>
    </row>
    <row r="13" spans="1:7" x14ac:dyDescent="0.25">
      <c r="A13" s="11">
        <v>18</v>
      </c>
      <c r="B13" s="2">
        <v>307</v>
      </c>
      <c r="C13" s="2">
        <v>196</v>
      </c>
      <c r="D13" s="2">
        <f t="shared" si="0"/>
        <v>503</v>
      </c>
      <c r="E13" s="2">
        <f t="shared" si="1"/>
        <v>-111</v>
      </c>
      <c r="F13" s="6">
        <f t="shared" si="2"/>
        <v>1.5663265306122449</v>
      </c>
    </row>
    <row r="14" spans="1:7" x14ac:dyDescent="0.25">
      <c r="A14" s="11">
        <v>19</v>
      </c>
      <c r="B14" s="2">
        <v>133</v>
      </c>
      <c r="C14" s="2">
        <v>37</v>
      </c>
      <c r="D14" s="2">
        <f t="shared" si="0"/>
        <v>170</v>
      </c>
      <c r="E14" s="2">
        <f t="shared" si="1"/>
        <v>-96</v>
      </c>
      <c r="F14" s="6">
        <f t="shared" si="2"/>
        <v>3.5945945945945947</v>
      </c>
    </row>
    <row r="15" spans="1:7" x14ac:dyDescent="0.25">
      <c r="A15" s="11">
        <v>20</v>
      </c>
      <c r="B15" s="2">
        <v>114</v>
      </c>
      <c r="C15" s="2">
        <v>63</v>
      </c>
      <c r="D15" s="2">
        <f t="shared" si="0"/>
        <v>177</v>
      </c>
      <c r="E15" s="2">
        <f t="shared" si="1"/>
        <v>-51</v>
      </c>
      <c r="F15" s="6">
        <f t="shared" si="2"/>
        <v>1.8095238095238095</v>
      </c>
    </row>
    <row r="16" spans="1:7" x14ac:dyDescent="0.25">
      <c r="A16" s="11">
        <v>22</v>
      </c>
      <c r="B16" s="2">
        <v>1</v>
      </c>
      <c r="C16" s="2">
        <v>13</v>
      </c>
      <c r="D16" s="2">
        <f t="shared" si="0"/>
        <v>14</v>
      </c>
      <c r="E16" s="2">
        <f t="shared" si="1"/>
        <v>12</v>
      </c>
      <c r="F16" s="6">
        <f t="shared" si="2"/>
        <v>7.6923076923076927E-2</v>
      </c>
    </row>
    <row r="17" spans="1:6" x14ac:dyDescent="0.25">
      <c r="A17" s="11">
        <v>23</v>
      </c>
      <c r="B17" s="2">
        <v>149</v>
      </c>
      <c r="C17" s="2">
        <v>87</v>
      </c>
      <c r="D17" s="2">
        <f t="shared" si="0"/>
        <v>236</v>
      </c>
      <c r="E17" s="2">
        <f t="shared" si="1"/>
        <v>-62</v>
      </c>
      <c r="F17" s="6">
        <f t="shared" si="2"/>
        <v>1.7126436781609196</v>
      </c>
    </row>
    <row r="18" spans="1:6" x14ac:dyDescent="0.25">
      <c r="A18" s="11">
        <v>24</v>
      </c>
      <c r="B18" s="2">
        <v>122</v>
      </c>
      <c r="C18" s="2">
        <v>90</v>
      </c>
      <c r="D18" s="2">
        <f t="shared" si="0"/>
        <v>212</v>
      </c>
      <c r="E18" s="2">
        <f t="shared" si="1"/>
        <v>-32</v>
      </c>
      <c r="F18" s="6">
        <f t="shared" si="2"/>
        <v>1.3555555555555556</v>
      </c>
    </row>
    <row r="19" spans="1:6" x14ac:dyDescent="0.25">
      <c r="A19" s="11">
        <v>25</v>
      </c>
      <c r="B19" s="2">
        <v>342</v>
      </c>
      <c r="C19" s="2">
        <v>386</v>
      </c>
      <c r="D19" s="2">
        <f t="shared" si="0"/>
        <v>728</v>
      </c>
      <c r="E19" s="2">
        <f t="shared" si="1"/>
        <v>44</v>
      </c>
      <c r="F19" s="6">
        <f t="shared" si="2"/>
        <v>0.88601036269430056</v>
      </c>
    </row>
    <row r="20" spans="1:6" x14ac:dyDescent="0.25">
      <c r="A20" s="11">
        <v>26</v>
      </c>
      <c r="B20" s="2">
        <v>82</v>
      </c>
      <c r="C20" s="2">
        <v>45</v>
      </c>
      <c r="D20" s="2">
        <f t="shared" si="0"/>
        <v>127</v>
      </c>
      <c r="E20" s="2">
        <f t="shared" si="1"/>
        <v>-37</v>
      </c>
      <c r="F20" s="6">
        <f t="shared" si="2"/>
        <v>1.8222222222222222</v>
      </c>
    </row>
    <row r="21" spans="1:6" x14ac:dyDescent="0.25">
      <c r="A21" s="11">
        <v>28</v>
      </c>
      <c r="B21" s="2">
        <v>196</v>
      </c>
      <c r="C21" s="2">
        <v>101</v>
      </c>
      <c r="D21" s="2">
        <f t="shared" si="0"/>
        <v>297</v>
      </c>
      <c r="E21" s="2">
        <f t="shared" si="1"/>
        <v>-95</v>
      </c>
      <c r="F21" s="6">
        <f t="shared" si="2"/>
        <v>1.9405940594059405</v>
      </c>
    </row>
    <row r="22" spans="1:6" x14ac:dyDescent="0.25">
      <c r="A22" s="11">
        <v>30</v>
      </c>
      <c r="B22" s="2">
        <v>110</v>
      </c>
      <c r="C22" s="2">
        <v>51</v>
      </c>
      <c r="D22" s="2">
        <f t="shared" si="0"/>
        <v>161</v>
      </c>
      <c r="E22" s="2">
        <f t="shared" si="1"/>
        <v>-59</v>
      </c>
      <c r="F22" s="6">
        <f t="shared" si="2"/>
        <v>2.1568627450980391</v>
      </c>
    </row>
    <row r="23" spans="1:6" x14ac:dyDescent="0.25">
      <c r="A23" s="11">
        <v>32</v>
      </c>
      <c r="B23" s="2">
        <v>194</v>
      </c>
      <c r="C23" s="2">
        <v>87</v>
      </c>
      <c r="D23" s="2">
        <f t="shared" si="0"/>
        <v>281</v>
      </c>
      <c r="E23" s="2">
        <f t="shared" si="1"/>
        <v>-107</v>
      </c>
      <c r="F23" s="6">
        <f t="shared" si="2"/>
        <v>2.2298850574712645</v>
      </c>
    </row>
    <row r="24" spans="1:6" x14ac:dyDescent="0.25">
      <c r="A24" s="11">
        <v>33</v>
      </c>
      <c r="B24" s="2">
        <v>134</v>
      </c>
      <c r="C24" s="2">
        <v>63</v>
      </c>
      <c r="D24" s="2">
        <f t="shared" si="0"/>
        <v>197</v>
      </c>
      <c r="E24" s="2">
        <f t="shared" si="1"/>
        <v>-71</v>
      </c>
      <c r="F24" s="6">
        <f t="shared" si="2"/>
        <v>2.126984126984127</v>
      </c>
    </row>
    <row r="25" spans="1:6" x14ac:dyDescent="0.25">
      <c r="A25" s="11">
        <v>34</v>
      </c>
      <c r="B25" s="2">
        <v>151</v>
      </c>
      <c r="C25" s="2">
        <v>103</v>
      </c>
      <c r="D25" s="2">
        <f t="shared" si="0"/>
        <v>254</v>
      </c>
      <c r="E25" s="2">
        <f t="shared" si="1"/>
        <v>-48</v>
      </c>
      <c r="F25" s="6">
        <f t="shared" si="2"/>
        <v>1.4660194174757282</v>
      </c>
    </row>
    <row r="26" spans="1:6" x14ac:dyDescent="0.25">
      <c r="A26" s="11">
        <v>40</v>
      </c>
      <c r="B26" s="2">
        <v>514</v>
      </c>
      <c r="C26" s="2">
        <v>288</v>
      </c>
      <c r="D26" s="2">
        <f t="shared" si="0"/>
        <v>802</v>
      </c>
      <c r="E26" s="2">
        <f t="shared" si="1"/>
        <v>-226</v>
      </c>
      <c r="F26" s="6">
        <f t="shared" si="2"/>
        <v>1.7847222222222223</v>
      </c>
    </row>
    <row r="27" spans="1:6" x14ac:dyDescent="0.25">
      <c r="A27" s="11">
        <v>41</v>
      </c>
      <c r="B27" s="2">
        <v>240</v>
      </c>
      <c r="C27" s="2">
        <v>69</v>
      </c>
      <c r="D27" s="2">
        <f t="shared" si="0"/>
        <v>309</v>
      </c>
      <c r="E27" s="2">
        <f t="shared" si="1"/>
        <v>-171</v>
      </c>
      <c r="F27" s="6">
        <f t="shared" si="2"/>
        <v>3.4782608695652173</v>
      </c>
    </row>
    <row r="28" spans="1:6" x14ac:dyDescent="0.25">
      <c r="A28" s="11">
        <v>42</v>
      </c>
      <c r="B28" s="2">
        <v>253</v>
      </c>
      <c r="C28" s="2">
        <v>99</v>
      </c>
      <c r="D28" s="2">
        <f t="shared" si="0"/>
        <v>352</v>
      </c>
      <c r="E28" s="2">
        <f t="shared" si="1"/>
        <v>-154</v>
      </c>
      <c r="F28" s="6">
        <f t="shared" si="2"/>
        <v>2.5555555555555554</v>
      </c>
    </row>
    <row r="29" spans="1:6" x14ac:dyDescent="0.25">
      <c r="A29" s="11">
        <v>43</v>
      </c>
      <c r="B29" s="2">
        <v>365</v>
      </c>
      <c r="C29" s="2">
        <v>191</v>
      </c>
      <c r="D29" s="2">
        <f t="shared" si="0"/>
        <v>556</v>
      </c>
      <c r="E29" s="2">
        <f t="shared" si="1"/>
        <v>-174</v>
      </c>
      <c r="F29" s="6">
        <f t="shared" si="2"/>
        <v>1.9109947643979057</v>
      </c>
    </row>
    <row r="30" spans="1:6" x14ac:dyDescent="0.25">
      <c r="A30" s="11">
        <v>44</v>
      </c>
      <c r="B30" s="2">
        <v>420</v>
      </c>
      <c r="C30" s="2">
        <v>339</v>
      </c>
      <c r="D30" s="2">
        <f t="shared" si="0"/>
        <v>759</v>
      </c>
      <c r="E30" s="2">
        <f t="shared" si="1"/>
        <v>-81</v>
      </c>
      <c r="F30" s="6">
        <f t="shared" si="2"/>
        <v>1.2389380530973451</v>
      </c>
    </row>
    <row r="31" spans="1:6" x14ac:dyDescent="0.25">
      <c r="A31" s="11">
        <v>45</v>
      </c>
      <c r="B31" s="2">
        <v>187</v>
      </c>
      <c r="C31" s="2">
        <v>180</v>
      </c>
      <c r="D31" s="2">
        <f t="shared" si="0"/>
        <v>367</v>
      </c>
      <c r="E31" s="2">
        <f t="shared" si="1"/>
        <v>-7</v>
      </c>
      <c r="F31" s="6">
        <f t="shared" si="2"/>
        <v>1.038888888888889</v>
      </c>
    </row>
    <row r="32" spans="1:6" x14ac:dyDescent="0.25">
      <c r="A32" s="11">
        <v>46</v>
      </c>
      <c r="B32" s="2">
        <v>375</v>
      </c>
      <c r="C32" s="2">
        <v>284</v>
      </c>
      <c r="D32" s="2">
        <f t="shared" si="0"/>
        <v>659</v>
      </c>
      <c r="E32" s="2">
        <f t="shared" si="1"/>
        <v>-91</v>
      </c>
      <c r="F32" s="6">
        <f t="shared" si="2"/>
        <v>1.3204225352112675</v>
      </c>
    </row>
    <row r="33" spans="1:6" x14ac:dyDescent="0.25">
      <c r="A33" s="11">
        <v>47</v>
      </c>
      <c r="B33" s="2">
        <v>330</v>
      </c>
      <c r="C33" s="2">
        <v>132</v>
      </c>
      <c r="D33" s="2">
        <f t="shared" si="0"/>
        <v>462</v>
      </c>
      <c r="E33" s="2">
        <f t="shared" si="1"/>
        <v>-198</v>
      </c>
      <c r="F33" s="6">
        <f t="shared" si="2"/>
        <v>2.5</v>
      </c>
    </row>
    <row r="34" spans="1:6" x14ac:dyDescent="0.25">
      <c r="A34" s="11">
        <v>48</v>
      </c>
      <c r="B34" s="2">
        <v>296</v>
      </c>
      <c r="C34" s="2">
        <v>149</v>
      </c>
      <c r="D34" s="2">
        <f t="shared" si="0"/>
        <v>445</v>
      </c>
      <c r="E34" s="2">
        <f t="shared" si="1"/>
        <v>-147</v>
      </c>
      <c r="F34" s="6">
        <f t="shared" si="2"/>
        <v>1.9865771812080537</v>
      </c>
    </row>
    <row r="35" spans="1:6" x14ac:dyDescent="0.25">
      <c r="A35" s="11">
        <v>49</v>
      </c>
      <c r="B35" s="2">
        <v>180</v>
      </c>
      <c r="C35" s="2">
        <v>60</v>
      </c>
      <c r="D35" s="2">
        <f t="shared" si="0"/>
        <v>240</v>
      </c>
      <c r="E35" s="2">
        <f t="shared" si="1"/>
        <v>-120</v>
      </c>
      <c r="F35" s="6">
        <f t="shared" si="2"/>
        <v>3</v>
      </c>
    </row>
    <row r="36" spans="1:6" x14ac:dyDescent="0.25">
      <c r="A36" s="11">
        <v>50</v>
      </c>
      <c r="B36" s="2">
        <v>75</v>
      </c>
      <c r="C36" s="2">
        <v>53</v>
      </c>
      <c r="D36" s="2">
        <f t="shared" si="0"/>
        <v>128</v>
      </c>
      <c r="E36" s="2">
        <f t="shared" si="1"/>
        <v>-22</v>
      </c>
      <c r="F36" s="6">
        <f t="shared" si="2"/>
        <v>1.4150943396226414</v>
      </c>
    </row>
    <row r="37" spans="1:6" x14ac:dyDescent="0.25">
      <c r="A37" s="11">
        <v>52</v>
      </c>
      <c r="B37" s="2">
        <v>491</v>
      </c>
      <c r="C37" s="2">
        <v>210</v>
      </c>
      <c r="D37" s="2">
        <f t="shared" si="0"/>
        <v>701</v>
      </c>
      <c r="E37" s="2">
        <f t="shared" si="1"/>
        <v>-281</v>
      </c>
      <c r="F37" s="6">
        <f t="shared" si="2"/>
        <v>2.3380952380952382</v>
      </c>
    </row>
    <row r="38" spans="1:6" x14ac:dyDescent="0.25">
      <c r="A38" s="11">
        <v>60</v>
      </c>
      <c r="B38" s="2">
        <v>245</v>
      </c>
      <c r="C38" s="2">
        <v>146</v>
      </c>
      <c r="D38" s="2">
        <f t="shared" si="0"/>
        <v>391</v>
      </c>
      <c r="E38" s="2">
        <f t="shared" si="1"/>
        <v>-99</v>
      </c>
      <c r="F38" s="6">
        <f t="shared" si="2"/>
        <v>1.678082191780822</v>
      </c>
    </row>
    <row r="39" spans="1:6" x14ac:dyDescent="0.25">
      <c r="A39" s="11">
        <v>61</v>
      </c>
      <c r="B39" s="2">
        <v>99</v>
      </c>
      <c r="C39" s="2">
        <v>69</v>
      </c>
      <c r="D39" s="2">
        <f t="shared" si="0"/>
        <v>168</v>
      </c>
      <c r="E39" s="2">
        <f t="shared" si="1"/>
        <v>-30</v>
      </c>
      <c r="F39" s="6">
        <f t="shared" si="2"/>
        <v>1.4347826086956521</v>
      </c>
    </row>
    <row r="40" spans="1:6" x14ac:dyDescent="0.25">
      <c r="A40" s="11">
        <v>62</v>
      </c>
      <c r="B40" s="2">
        <v>206</v>
      </c>
      <c r="C40" s="2">
        <v>58</v>
      </c>
      <c r="D40" s="2">
        <f t="shared" si="0"/>
        <v>264</v>
      </c>
      <c r="E40" s="2">
        <f t="shared" si="1"/>
        <v>-148</v>
      </c>
      <c r="F40" s="6">
        <f t="shared" si="2"/>
        <v>3.5517241379310347</v>
      </c>
    </row>
    <row r="41" spans="1:6" x14ac:dyDescent="0.25">
      <c r="A41" s="11">
        <v>63</v>
      </c>
      <c r="B41" s="2">
        <v>163</v>
      </c>
      <c r="C41" s="2">
        <v>130</v>
      </c>
      <c r="D41" s="2">
        <f t="shared" si="0"/>
        <v>293</v>
      </c>
      <c r="E41" s="2">
        <f t="shared" si="1"/>
        <v>-33</v>
      </c>
      <c r="F41" s="6">
        <f t="shared" si="2"/>
        <v>1.2538461538461538</v>
      </c>
    </row>
    <row r="42" spans="1:6" x14ac:dyDescent="0.25">
      <c r="A42" s="11">
        <v>66</v>
      </c>
      <c r="B42" s="2">
        <v>117</v>
      </c>
      <c r="C42" s="2">
        <v>52</v>
      </c>
      <c r="D42" s="2">
        <f t="shared" si="0"/>
        <v>169</v>
      </c>
      <c r="E42" s="2">
        <f t="shared" si="1"/>
        <v>-65</v>
      </c>
      <c r="F42" s="6">
        <f t="shared" si="2"/>
        <v>2.25</v>
      </c>
    </row>
    <row r="43" spans="1:6" x14ac:dyDescent="0.25">
      <c r="A43" s="11">
        <v>67</v>
      </c>
      <c r="B43" s="2">
        <v>264</v>
      </c>
      <c r="C43" s="2">
        <v>76</v>
      </c>
      <c r="D43" s="2">
        <f t="shared" si="0"/>
        <v>340</v>
      </c>
      <c r="E43" s="2">
        <f t="shared" si="1"/>
        <v>-188</v>
      </c>
      <c r="F43" s="6">
        <f t="shared" si="2"/>
        <v>3.4736842105263159</v>
      </c>
    </row>
    <row r="44" spans="1:6" x14ac:dyDescent="0.25">
      <c r="A44" s="11">
        <v>68</v>
      </c>
      <c r="B44" s="2">
        <v>125</v>
      </c>
      <c r="C44" s="2">
        <v>100</v>
      </c>
      <c r="D44" s="2">
        <f t="shared" si="0"/>
        <v>225</v>
      </c>
      <c r="E44" s="2">
        <f t="shared" si="1"/>
        <v>-25</v>
      </c>
      <c r="F44" s="6">
        <f t="shared" si="2"/>
        <v>1.25</v>
      </c>
    </row>
    <row r="45" spans="1:6" x14ac:dyDescent="0.25">
      <c r="A45" s="11">
        <v>69</v>
      </c>
      <c r="B45" s="2">
        <v>120</v>
      </c>
      <c r="C45" s="2">
        <v>39</v>
      </c>
      <c r="D45" s="2">
        <f t="shared" si="0"/>
        <v>159</v>
      </c>
      <c r="E45" s="2">
        <f t="shared" si="1"/>
        <v>-81</v>
      </c>
      <c r="F45" s="6">
        <f t="shared" si="2"/>
        <v>3.0769230769230771</v>
      </c>
    </row>
    <row r="46" spans="1:6" x14ac:dyDescent="0.25">
      <c r="A46" s="11">
        <v>70</v>
      </c>
      <c r="B46" s="2">
        <v>260</v>
      </c>
      <c r="C46" s="2">
        <v>66</v>
      </c>
      <c r="D46" s="2">
        <f t="shared" si="0"/>
        <v>326</v>
      </c>
      <c r="E46" s="2">
        <f t="shared" si="1"/>
        <v>-194</v>
      </c>
      <c r="F46" s="6">
        <f t="shared" si="2"/>
        <v>3.9393939393939394</v>
      </c>
    </row>
    <row r="47" spans="1:6" x14ac:dyDescent="0.25">
      <c r="A47" s="11">
        <v>71</v>
      </c>
      <c r="B47" s="2">
        <v>154</v>
      </c>
      <c r="C47" s="2">
        <v>63</v>
      </c>
      <c r="D47" s="2">
        <f t="shared" si="0"/>
        <v>217</v>
      </c>
      <c r="E47" s="2">
        <f t="shared" si="1"/>
        <v>-91</v>
      </c>
      <c r="F47" s="6">
        <f t="shared" si="2"/>
        <v>2.4444444444444446</v>
      </c>
    </row>
    <row r="48" spans="1:6" x14ac:dyDescent="0.25">
      <c r="A48" s="11">
        <v>72</v>
      </c>
      <c r="B48" s="2">
        <v>223</v>
      </c>
      <c r="C48" s="2">
        <v>157</v>
      </c>
      <c r="D48" s="2">
        <f t="shared" si="0"/>
        <v>380</v>
      </c>
      <c r="E48" s="2">
        <f t="shared" si="1"/>
        <v>-66</v>
      </c>
      <c r="F48" s="6">
        <f t="shared" si="2"/>
        <v>1.4203821656050954</v>
      </c>
    </row>
    <row r="49" spans="1:6" x14ac:dyDescent="0.25">
      <c r="A49" s="11">
        <v>73</v>
      </c>
      <c r="B49" s="2">
        <v>432</v>
      </c>
      <c r="C49" s="2">
        <v>118</v>
      </c>
      <c r="D49" s="2">
        <f t="shared" si="0"/>
        <v>550</v>
      </c>
      <c r="E49" s="2">
        <f t="shared" si="1"/>
        <v>-314</v>
      </c>
      <c r="F49" s="6">
        <f t="shared" si="2"/>
        <v>3.6610169491525424</v>
      </c>
    </row>
    <row r="50" spans="1:6" x14ac:dyDescent="0.25">
      <c r="A50" s="11">
        <v>75</v>
      </c>
      <c r="B50" s="2">
        <v>504</v>
      </c>
      <c r="C50" s="2">
        <v>179</v>
      </c>
      <c r="D50" s="2">
        <f t="shared" si="0"/>
        <v>683</v>
      </c>
      <c r="E50" s="2">
        <f t="shared" si="1"/>
        <v>-325</v>
      </c>
      <c r="F50" s="6">
        <f t="shared" si="2"/>
        <v>2.8156424581005588</v>
      </c>
    </row>
    <row r="51" spans="1:6" x14ac:dyDescent="0.25">
      <c r="A51" s="11">
        <v>76</v>
      </c>
      <c r="B51" s="2">
        <v>113</v>
      </c>
      <c r="C51" s="2">
        <v>38</v>
      </c>
      <c r="D51" s="2">
        <f t="shared" si="0"/>
        <v>151</v>
      </c>
      <c r="E51" s="2">
        <f t="shared" si="1"/>
        <v>-75</v>
      </c>
      <c r="F51" s="6">
        <f t="shared" si="2"/>
        <v>2.9736842105263159</v>
      </c>
    </row>
    <row r="52" spans="1:6" x14ac:dyDescent="0.25">
      <c r="A52" s="11">
        <v>77</v>
      </c>
      <c r="B52" s="2">
        <v>162</v>
      </c>
      <c r="C52" s="2">
        <v>35</v>
      </c>
      <c r="D52" s="2">
        <f t="shared" si="0"/>
        <v>197</v>
      </c>
      <c r="E52" s="2">
        <f t="shared" si="1"/>
        <v>-127</v>
      </c>
      <c r="F52" s="6">
        <f t="shared" si="2"/>
        <v>4.628571428571429</v>
      </c>
    </row>
    <row r="53" spans="1:6" x14ac:dyDescent="0.25">
      <c r="A53" s="11">
        <v>78</v>
      </c>
      <c r="B53" s="2">
        <v>124</v>
      </c>
      <c r="C53" s="2">
        <v>42</v>
      </c>
      <c r="D53" s="2">
        <f t="shared" si="0"/>
        <v>166</v>
      </c>
      <c r="E53" s="2">
        <f t="shared" si="1"/>
        <v>-82</v>
      </c>
      <c r="F53" s="6">
        <f t="shared" si="2"/>
        <v>2.9523809523809526</v>
      </c>
    </row>
    <row r="54" spans="1:6" x14ac:dyDescent="0.25">
      <c r="A54" s="11">
        <v>79</v>
      </c>
      <c r="B54" s="2">
        <v>258</v>
      </c>
      <c r="C54" s="2">
        <v>68</v>
      </c>
      <c r="D54" s="2">
        <f t="shared" si="0"/>
        <v>326</v>
      </c>
      <c r="E54" s="2">
        <f t="shared" si="1"/>
        <v>-190</v>
      </c>
      <c r="F54" s="6">
        <f t="shared" si="2"/>
        <v>3.7941176470588234</v>
      </c>
    </row>
    <row r="55" spans="1:6" x14ac:dyDescent="0.25">
      <c r="A55" s="11">
        <v>81</v>
      </c>
      <c r="B55" s="2">
        <v>122</v>
      </c>
      <c r="C55" s="2">
        <v>37</v>
      </c>
      <c r="D55" s="2">
        <f t="shared" si="0"/>
        <v>159</v>
      </c>
      <c r="E55" s="2">
        <f t="shared" si="1"/>
        <v>-85</v>
      </c>
      <c r="F55" s="6">
        <f t="shared" si="2"/>
        <v>3.2972972972972974</v>
      </c>
    </row>
    <row r="56" spans="1:6" x14ac:dyDescent="0.25">
      <c r="A56" s="11">
        <v>83</v>
      </c>
      <c r="B56" s="2">
        <v>192</v>
      </c>
      <c r="C56" s="2">
        <v>47</v>
      </c>
      <c r="D56" s="2">
        <f t="shared" si="0"/>
        <v>239</v>
      </c>
      <c r="E56" s="2">
        <f t="shared" si="1"/>
        <v>-145</v>
      </c>
      <c r="F56" s="6">
        <f t="shared" si="2"/>
        <v>4.0851063829787231</v>
      </c>
    </row>
    <row r="57" spans="1:6" x14ac:dyDescent="0.25">
      <c r="A57" s="11">
        <v>84</v>
      </c>
      <c r="B57" s="2">
        <v>304</v>
      </c>
      <c r="C57" s="2">
        <v>112</v>
      </c>
      <c r="D57" s="2">
        <f t="shared" si="0"/>
        <v>416</v>
      </c>
      <c r="E57" s="2">
        <f t="shared" si="1"/>
        <v>-192</v>
      </c>
      <c r="F57" s="6">
        <f t="shared" si="2"/>
        <v>2.7142857142857144</v>
      </c>
    </row>
    <row r="58" spans="1:6" x14ac:dyDescent="0.25">
      <c r="A58" s="11">
        <v>88</v>
      </c>
      <c r="B58" s="2">
        <v>94</v>
      </c>
      <c r="C58" s="2">
        <v>27</v>
      </c>
      <c r="D58" s="2">
        <f t="shared" si="0"/>
        <v>121</v>
      </c>
      <c r="E58" s="2">
        <f t="shared" si="1"/>
        <v>-67</v>
      </c>
      <c r="F58" s="6">
        <f t="shared" si="2"/>
        <v>3.4814814814814814</v>
      </c>
    </row>
    <row r="59" spans="1:6" x14ac:dyDescent="0.25">
      <c r="A59" s="11">
        <v>90</v>
      </c>
      <c r="B59" s="2">
        <v>160</v>
      </c>
      <c r="C59" s="2">
        <v>33</v>
      </c>
      <c r="D59" s="2">
        <f t="shared" si="0"/>
        <v>193</v>
      </c>
      <c r="E59" s="2">
        <f t="shared" si="1"/>
        <v>-127</v>
      </c>
      <c r="F59" s="6">
        <f t="shared" si="2"/>
        <v>4.8484848484848486</v>
      </c>
    </row>
    <row r="60" spans="1:6" x14ac:dyDescent="0.25">
      <c r="A60" s="11">
        <v>94</v>
      </c>
      <c r="B60" s="2">
        <v>75</v>
      </c>
      <c r="C60" s="2">
        <v>28</v>
      </c>
      <c r="D60" s="2">
        <f t="shared" si="0"/>
        <v>103</v>
      </c>
      <c r="E60" s="2">
        <f t="shared" si="1"/>
        <v>-47</v>
      </c>
      <c r="F60" s="6">
        <f t="shared" si="2"/>
        <v>2.6785714285714284</v>
      </c>
    </row>
    <row r="61" spans="1:6" x14ac:dyDescent="0.25">
      <c r="A61" s="11">
        <v>100</v>
      </c>
      <c r="B61" s="2">
        <v>82</v>
      </c>
      <c r="C61" s="2">
        <v>29</v>
      </c>
      <c r="D61" s="2">
        <f t="shared" si="0"/>
        <v>111</v>
      </c>
      <c r="E61" s="2">
        <f t="shared" si="1"/>
        <v>-53</v>
      </c>
      <c r="F61" s="6">
        <f t="shared" si="2"/>
        <v>2.8275862068965516</v>
      </c>
    </row>
    <row r="62" spans="1:6" x14ac:dyDescent="0.25">
      <c r="A62" s="11">
        <v>101</v>
      </c>
      <c r="B62" s="2">
        <v>130</v>
      </c>
      <c r="C62" s="2">
        <v>29</v>
      </c>
      <c r="D62" s="2">
        <f t="shared" si="0"/>
        <v>159</v>
      </c>
      <c r="E62" s="2">
        <f t="shared" si="1"/>
        <v>-101</v>
      </c>
      <c r="F62" s="6">
        <f t="shared" si="2"/>
        <v>4.4827586206896548</v>
      </c>
    </row>
    <row r="63" spans="1:6" x14ac:dyDescent="0.25">
      <c r="A63" s="11">
        <v>102</v>
      </c>
      <c r="B63" s="2">
        <v>173</v>
      </c>
      <c r="C63" s="2">
        <v>39</v>
      </c>
      <c r="D63" s="2">
        <f t="shared" si="0"/>
        <v>212</v>
      </c>
      <c r="E63" s="2">
        <f t="shared" si="1"/>
        <v>-134</v>
      </c>
      <c r="F63" s="6">
        <f t="shared" si="2"/>
        <v>4.4358974358974361</v>
      </c>
    </row>
    <row r="64" spans="1:6" x14ac:dyDescent="0.25">
      <c r="A64" s="11">
        <v>103</v>
      </c>
      <c r="B64" s="2">
        <v>377</v>
      </c>
      <c r="C64" s="2">
        <v>404</v>
      </c>
      <c r="D64" s="2">
        <f t="shared" si="0"/>
        <v>781</v>
      </c>
      <c r="E64" s="2">
        <f t="shared" si="1"/>
        <v>27</v>
      </c>
      <c r="F64" s="6">
        <f t="shared" si="2"/>
        <v>0.93316831683168322</v>
      </c>
    </row>
    <row r="65" spans="1:6" x14ac:dyDescent="0.25">
      <c r="A65" s="11">
        <v>104</v>
      </c>
      <c r="B65" s="2">
        <v>121</v>
      </c>
      <c r="C65" s="2">
        <v>51</v>
      </c>
      <c r="D65" s="2">
        <f t="shared" si="0"/>
        <v>172</v>
      </c>
      <c r="E65" s="2">
        <f t="shared" si="1"/>
        <v>-70</v>
      </c>
      <c r="F65" s="6">
        <f t="shared" si="2"/>
        <v>2.3725490196078431</v>
      </c>
    </row>
    <row r="66" spans="1:6" x14ac:dyDescent="0.25">
      <c r="A66" s="11">
        <v>105</v>
      </c>
      <c r="B66" s="2">
        <v>238</v>
      </c>
      <c r="C66" s="2">
        <v>104</v>
      </c>
      <c r="D66" s="2">
        <f t="shared" si="0"/>
        <v>342</v>
      </c>
      <c r="E66" s="2">
        <f t="shared" si="1"/>
        <v>-134</v>
      </c>
      <c r="F66" s="6">
        <f t="shared" si="2"/>
        <v>2.2884615384615383</v>
      </c>
    </row>
    <row r="67" spans="1:6" x14ac:dyDescent="0.25">
      <c r="A67" s="11">
        <v>106</v>
      </c>
      <c r="B67" s="2">
        <v>192</v>
      </c>
      <c r="C67" s="2">
        <v>53</v>
      </c>
      <c r="D67" s="2">
        <f t="shared" si="0"/>
        <v>245</v>
      </c>
      <c r="E67" s="2">
        <f t="shared" si="1"/>
        <v>-139</v>
      </c>
      <c r="F67" s="6">
        <f t="shared" si="2"/>
        <v>3.6226415094339623</v>
      </c>
    </row>
    <row r="68" spans="1:6" x14ac:dyDescent="0.25">
      <c r="A68" s="11">
        <v>107</v>
      </c>
      <c r="B68" s="2">
        <v>141</v>
      </c>
      <c r="C68" s="2">
        <v>51</v>
      </c>
      <c r="D68" s="2">
        <f t="shared" si="0"/>
        <v>192</v>
      </c>
      <c r="E68" s="2">
        <f t="shared" si="1"/>
        <v>-90</v>
      </c>
      <c r="F68" s="6">
        <f t="shared" si="2"/>
        <v>2.7647058823529411</v>
      </c>
    </row>
    <row r="69" spans="1:6" x14ac:dyDescent="0.25">
      <c r="A69" s="11">
        <v>108</v>
      </c>
      <c r="B69" s="2">
        <v>199</v>
      </c>
      <c r="C69" s="2">
        <v>37</v>
      </c>
      <c r="D69" s="2">
        <f t="shared" ref="D69:D81" si="3">SUM(B69:C69)</f>
        <v>236</v>
      </c>
      <c r="E69" s="2">
        <f t="shared" ref="E69:E81" si="4">C69-B69</f>
        <v>-162</v>
      </c>
      <c r="F69" s="6">
        <f t="shared" ref="F69:F81" si="5">B69/C69</f>
        <v>5.3783783783783781</v>
      </c>
    </row>
    <row r="70" spans="1:6" x14ac:dyDescent="0.25">
      <c r="A70" s="11">
        <v>109</v>
      </c>
      <c r="B70" s="2">
        <v>301</v>
      </c>
      <c r="C70" s="2">
        <v>131</v>
      </c>
      <c r="D70" s="2">
        <f t="shared" si="3"/>
        <v>432</v>
      </c>
      <c r="E70" s="2">
        <f t="shared" si="4"/>
        <v>-170</v>
      </c>
      <c r="F70" s="6">
        <f t="shared" si="5"/>
        <v>2.2977099236641223</v>
      </c>
    </row>
    <row r="71" spans="1:6" x14ac:dyDescent="0.25">
      <c r="A71" s="11">
        <v>110</v>
      </c>
      <c r="B71" s="2">
        <v>436</v>
      </c>
      <c r="C71" s="2">
        <v>147</v>
      </c>
      <c r="D71" s="2">
        <f t="shared" si="3"/>
        <v>583</v>
      </c>
      <c r="E71" s="2">
        <f t="shared" si="4"/>
        <v>-289</v>
      </c>
      <c r="F71" s="6">
        <f t="shared" si="5"/>
        <v>2.9659863945578233</v>
      </c>
    </row>
    <row r="72" spans="1:6" x14ac:dyDescent="0.25">
      <c r="A72" s="11">
        <v>111</v>
      </c>
      <c r="B72" s="2">
        <v>58</v>
      </c>
      <c r="C72" s="2">
        <v>21</v>
      </c>
      <c r="D72" s="2">
        <f t="shared" si="3"/>
        <v>79</v>
      </c>
      <c r="E72" s="2">
        <f t="shared" si="4"/>
        <v>-37</v>
      </c>
      <c r="F72" s="6">
        <f t="shared" si="5"/>
        <v>2.7619047619047619</v>
      </c>
    </row>
    <row r="73" spans="1:6" x14ac:dyDescent="0.25">
      <c r="A73" s="11">
        <v>112</v>
      </c>
      <c r="B73" s="2">
        <v>129</v>
      </c>
      <c r="C73" s="2">
        <v>46</v>
      </c>
      <c r="D73" s="2">
        <f t="shared" si="3"/>
        <v>175</v>
      </c>
      <c r="E73" s="2">
        <f t="shared" si="4"/>
        <v>-83</v>
      </c>
      <c r="F73" s="6">
        <f t="shared" si="5"/>
        <v>2.8043478260869565</v>
      </c>
    </row>
    <row r="74" spans="1:6" x14ac:dyDescent="0.25">
      <c r="A74" s="11">
        <v>113</v>
      </c>
      <c r="B74" s="2">
        <v>317</v>
      </c>
      <c r="C74" s="2">
        <v>201</v>
      </c>
      <c r="D74" s="2">
        <f t="shared" si="3"/>
        <v>518</v>
      </c>
      <c r="E74" s="2">
        <f t="shared" si="4"/>
        <v>-116</v>
      </c>
      <c r="F74" s="6">
        <f t="shared" si="5"/>
        <v>1.5771144278606966</v>
      </c>
    </row>
    <row r="75" spans="1:6" x14ac:dyDescent="0.25">
      <c r="A75" s="11">
        <v>114</v>
      </c>
      <c r="B75" s="2">
        <v>258</v>
      </c>
      <c r="C75" s="2">
        <v>67</v>
      </c>
      <c r="D75" s="2">
        <f t="shared" si="3"/>
        <v>325</v>
      </c>
      <c r="E75" s="2">
        <f t="shared" si="4"/>
        <v>-191</v>
      </c>
      <c r="F75" s="6">
        <f t="shared" si="5"/>
        <v>3.8507462686567164</v>
      </c>
    </row>
    <row r="76" spans="1:6" x14ac:dyDescent="0.25">
      <c r="A76" s="11">
        <v>115</v>
      </c>
      <c r="B76" s="2">
        <v>196</v>
      </c>
      <c r="C76" s="2">
        <v>139</v>
      </c>
      <c r="D76" s="2">
        <f t="shared" si="3"/>
        <v>335</v>
      </c>
      <c r="E76" s="2">
        <f t="shared" si="4"/>
        <v>-57</v>
      </c>
      <c r="F76" s="6">
        <f t="shared" si="5"/>
        <v>1.4100719424460431</v>
      </c>
    </row>
    <row r="77" spans="1:6" x14ac:dyDescent="0.25">
      <c r="A77" s="11">
        <v>120</v>
      </c>
      <c r="B77" s="2">
        <v>339</v>
      </c>
      <c r="C77" s="2">
        <v>151</v>
      </c>
      <c r="D77" s="2">
        <f t="shared" si="3"/>
        <v>490</v>
      </c>
      <c r="E77" s="2">
        <f t="shared" si="4"/>
        <v>-188</v>
      </c>
      <c r="F77" s="6">
        <f t="shared" si="5"/>
        <v>2.2450331125827816</v>
      </c>
    </row>
    <row r="78" spans="1:6" x14ac:dyDescent="0.25">
      <c r="A78" s="11">
        <v>121</v>
      </c>
      <c r="B78" s="2">
        <v>169</v>
      </c>
      <c r="C78" s="2">
        <v>161</v>
      </c>
      <c r="D78" s="2">
        <f t="shared" si="3"/>
        <v>330</v>
      </c>
      <c r="E78" s="2">
        <f t="shared" si="4"/>
        <v>-8</v>
      </c>
      <c r="F78" s="6">
        <f t="shared" si="5"/>
        <v>1.0496894409937889</v>
      </c>
    </row>
    <row r="79" spans="1:6" x14ac:dyDescent="0.25">
      <c r="A79" s="11">
        <v>122</v>
      </c>
      <c r="B79" s="2">
        <v>109</v>
      </c>
      <c r="C79" s="2">
        <v>37</v>
      </c>
      <c r="D79" s="2">
        <f t="shared" si="3"/>
        <v>146</v>
      </c>
      <c r="E79" s="2">
        <f t="shared" si="4"/>
        <v>-72</v>
      </c>
      <c r="F79" s="6">
        <f t="shared" si="5"/>
        <v>2.9459459459459461</v>
      </c>
    </row>
    <row r="80" spans="1:6" x14ac:dyDescent="0.25">
      <c r="A80" s="11">
        <v>123</v>
      </c>
      <c r="B80" s="2">
        <v>61</v>
      </c>
      <c r="C80" s="2">
        <v>33</v>
      </c>
      <c r="D80" s="2">
        <f t="shared" si="3"/>
        <v>94</v>
      </c>
      <c r="E80" s="2">
        <f t="shared" si="4"/>
        <v>-28</v>
      </c>
      <c r="F80" s="6">
        <f t="shared" si="5"/>
        <v>1.8484848484848484</v>
      </c>
    </row>
    <row r="81" spans="1:6" x14ac:dyDescent="0.25">
      <c r="A81" s="4" t="s">
        <v>8</v>
      </c>
      <c r="B81" s="5">
        <v>16233</v>
      </c>
      <c r="C81" s="5">
        <v>7934</v>
      </c>
      <c r="D81" s="5">
        <f t="shared" si="3"/>
        <v>24167</v>
      </c>
      <c r="E81" s="5">
        <f t="shared" si="4"/>
        <v>-8299</v>
      </c>
      <c r="F81" s="6">
        <f t="shared" si="5"/>
        <v>2.0460045374338289</v>
      </c>
    </row>
  </sheetData>
  <mergeCells count="1">
    <mergeCell ref="A1:F2"/>
  </mergeCells>
  <printOptions horizontalCentered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E17" sqref="E17"/>
    </sheetView>
  </sheetViews>
  <sheetFormatPr defaultRowHeight="15" x14ac:dyDescent="0.25"/>
  <cols>
    <col min="1" max="1" width="34.710937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5" t="str">
        <f>Total!A1</f>
        <v>Non DAT and DAT Arrest Analysis 3Q 2023</v>
      </c>
      <c r="B1" s="15"/>
      <c r="C1" s="15"/>
      <c r="D1" s="15"/>
      <c r="E1" s="15"/>
      <c r="F1" s="15"/>
      <c r="G1" s="1"/>
    </row>
    <row r="2" spans="1:7" x14ac:dyDescent="0.25">
      <c r="A2" s="16"/>
      <c r="B2" s="16"/>
      <c r="C2" s="16"/>
      <c r="D2" s="16"/>
      <c r="E2" s="16"/>
      <c r="F2" s="16"/>
      <c r="G2" s="1"/>
    </row>
    <row r="3" spans="1:7" x14ac:dyDescent="0.25">
      <c r="A3" s="4" t="s">
        <v>18</v>
      </c>
      <c r="B3" s="7" t="s">
        <v>0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7" x14ac:dyDescent="0.25">
      <c r="A4" s="4" t="s">
        <v>32</v>
      </c>
      <c r="B4" s="8">
        <v>60</v>
      </c>
      <c r="C4" s="8">
        <v>35</v>
      </c>
      <c r="D4" s="8">
        <f>SUM(B4:C4)</f>
        <v>95</v>
      </c>
      <c r="E4" s="8">
        <f>C4-B4</f>
        <v>-25</v>
      </c>
      <c r="F4" s="9">
        <f>B4/C4</f>
        <v>1.7142857142857142</v>
      </c>
    </row>
    <row r="5" spans="1:7" x14ac:dyDescent="0.25">
      <c r="A5" s="4" t="s">
        <v>33</v>
      </c>
      <c r="B5" s="8">
        <v>826</v>
      </c>
      <c r="C5" s="8">
        <v>448</v>
      </c>
      <c r="D5" s="8">
        <f t="shared" ref="D5:D11" si="0">SUM(B5:C5)</f>
        <v>1274</v>
      </c>
      <c r="E5" s="8">
        <f t="shared" ref="E5:E11" si="1">C5-B5</f>
        <v>-378</v>
      </c>
      <c r="F5" s="9">
        <f t="shared" ref="F5:F11" si="2">B5/C5</f>
        <v>1.84375</v>
      </c>
    </row>
    <row r="6" spans="1:7" x14ac:dyDescent="0.25">
      <c r="A6" s="4" t="s">
        <v>11</v>
      </c>
      <c r="B6" s="8">
        <v>7986</v>
      </c>
      <c r="C6" s="8">
        <v>3421</v>
      </c>
      <c r="D6" s="8">
        <f t="shared" si="0"/>
        <v>11407</v>
      </c>
      <c r="E6" s="8">
        <f t="shared" si="1"/>
        <v>-4565</v>
      </c>
      <c r="F6" s="9">
        <f t="shared" si="2"/>
        <v>2.334405144694534</v>
      </c>
    </row>
    <row r="7" spans="1:7" x14ac:dyDescent="0.25">
      <c r="A7" s="4" t="s">
        <v>34</v>
      </c>
      <c r="B7" s="8">
        <v>1567</v>
      </c>
      <c r="C7" s="8">
        <v>876</v>
      </c>
      <c r="D7" s="8">
        <v>15072</v>
      </c>
      <c r="E7" s="8">
        <v>-3992</v>
      </c>
      <c r="F7" s="9">
        <f t="shared" si="2"/>
        <v>1.7888127853881279</v>
      </c>
    </row>
    <row r="8" spans="1:7" x14ac:dyDescent="0.25">
      <c r="A8" s="4" t="s">
        <v>12</v>
      </c>
      <c r="B8" s="8">
        <v>134</v>
      </c>
      <c r="C8" s="8">
        <v>57</v>
      </c>
      <c r="D8" s="8">
        <f t="shared" si="0"/>
        <v>191</v>
      </c>
      <c r="E8" s="8">
        <f t="shared" si="1"/>
        <v>-77</v>
      </c>
      <c r="F8" s="9">
        <f t="shared" si="2"/>
        <v>2.3508771929824563</v>
      </c>
    </row>
    <row r="9" spans="1:7" x14ac:dyDescent="0.25">
      <c r="A9" s="4" t="s">
        <v>13</v>
      </c>
      <c r="B9" s="8">
        <v>1520</v>
      </c>
      <c r="C9" s="8">
        <v>918</v>
      </c>
      <c r="D9" s="8">
        <f t="shared" si="0"/>
        <v>2438</v>
      </c>
      <c r="E9" s="8">
        <f t="shared" si="1"/>
        <v>-602</v>
      </c>
      <c r="F9" s="9">
        <f t="shared" si="2"/>
        <v>1.6557734204793029</v>
      </c>
    </row>
    <row r="10" spans="1:7" x14ac:dyDescent="0.25">
      <c r="A10" s="4" t="s">
        <v>35</v>
      </c>
      <c r="B10" s="8">
        <v>4140</v>
      </c>
      <c r="C10" s="8">
        <v>2179</v>
      </c>
      <c r="D10" s="8">
        <f t="shared" ref="D10" si="3">SUM(B10:C10)</f>
        <v>6319</v>
      </c>
      <c r="E10" s="8">
        <f t="shared" ref="E10" si="4">C10-B10</f>
        <v>-1961</v>
      </c>
      <c r="F10" s="9">
        <f t="shared" ref="F10" si="5">B10/C10</f>
        <v>1.8999541073887105</v>
      </c>
    </row>
    <row r="11" spans="1:7" x14ac:dyDescent="0.25">
      <c r="A11" s="4" t="s">
        <v>8</v>
      </c>
      <c r="B11" s="7">
        <v>16233</v>
      </c>
      <c r="C11" s="7">
        <v>7934</v>
      </c>
      <c r="D11" s="7">
        <f t="shared" si="0"/>
        <v>24167</v>
      </c>
      <c r="E11" s="7">
        <f t="shared" si="1"/>
        <v>-8299</v>
      </c>
      <c r="F11" s="9">
        <f t="shared" si="2"/>
        <v>2.0460045374338289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zoomScaleNormal="100" workbookViewId="0">
      <selection activeCell="F26" sqref="F26"/>
    </sheetView>
  </sheetViews>
  <sheetFormatPr defaultRowHeight="15" x14ac:dyDescent="0.25"/>
  <cols>
    <col min="1" max="1" width="11.14062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9.28515625" bestFit="1" customWidth="1"/>
  </cols>
  <sheetData>
    <row r="1" spans="1:6" x14ac:dyDescent="0.25">
      <c r="A1" s="15" t="str">
        <f>Total!A1</f>
        <v>Non DAT and DAT Arrest Analysis 3Q 2023</v>
      </c>
      <c r="B1" s="15"/>
      <c r="C1" s="15"/>
      <c r="D1" s="15"/>
      <c r="E1" s="15"/>
      <c r="F1" s="15"/>
    </row>
    <row r="2" spans="1:6" x14ac:dyDescent="0.25">
      <c r="A2" s="16"/>
      <c r="B2" s="16"/>
      <c r="C2" s="16"/>
      <c r="D2" s="16"/>
      <c r="E2" s="16"/>
      <c r="F2" s="16"/>
    </row>
    <row r="3" spans="1:6" x14ac:dyDescent="0.25">
      <c r="A3" s="4" t="s">
        <v>19</v>
      </c>
      <c r="B3" s="7" t="s">
        <v>0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6" x14ac:dyDescent="0.25">
      <c r="A4" s="4" t="s">
        <v>14</v>
      </c>
      <c r="B4" s="8">
        <v>3237</v>
      </c>
      <c r="C4" s="8">
        <v>1823</v>
      </c>
      <c r="D4" s="8">
        <f>SUM(B4:C4)</f>
        <v>5060</v>
      </c>
      <c r="E4" s="8">
        <f>C4-B4</f>
        <v>-1414</v>
      </c>
      <c r="F4" s="9">
        <f>B4/C4</f>
        <v>1.7756445419637958</v>
      </c>
    </row>
    <row r="5" spans="1:6" x14ac:dyDescent="0.25">
      <c r="A5" s="4" t="s">
        <v>15</v>
      </c>
      <c r="B5" s="8">
        <v>12826</v>
      </c>
      <c r="C5" s="8">
        <v>6024</v>
      </c>
      <c r="D5" s="8">
        <f t="shared" ref="D5:D7" si="0">SUM(B5:C5)</f>
        <v>18850</v>
      </c>
      <c r="E5" s="8">
        <f t="shared" ref="E5:E7" si="1">C5-B5</f>
        <v>-6802</v>
      </c>
      <c r="F5" s="9">
        <f t="shared" ref="F5:F7" si="2">B5/C5</f>
        <v>2.1291500664010625</v>
      </c>
    </row>
    <row r="6" spans="1:6" x14ac:dyDescent="0.25">
      <c r="A6" s="4" t="s">
        <v>58</v>
      </c>
      <c r="B6" s="8">
        <v>170</v>
      </c>
      <c r="C6" s="8">
        <v>87</v>
      </c>
      <c r="D6" s="8">
        <f t="shared" ref="D6" si="3">SUM(B6:C6)</f>
        <v>257</v>
      </c>
      <c r="E6" s="8">
        <f t="shared" ref="E6" si="4">C6-B6</f>
        <v>-83</v>
      </c>
      <c r="F6" s="9">
        <f t="shared" ref="F6" si="5">B6/C6</f>
        <v>1.9540229885057472</v>
      </c>
    </row>
    <row r="7" spans="1:6" x14ac:dyDescent="0.25">
      <c r="A7" s="4" t="s">
        <v>8</v>
      </c>
      <c r="B7" s="7">
        <v>16233</v>
      </c>
      <c r="C7" s="7">
        <v>7934</v>
      </c>
      <c r="D7" s="7">
        <f t="shared" si="0"/>
        <v>24167</v>
      </c>
      <c r="E7" s="7">
        <f t="shared" si="1"/>
        <v>-8299</v>
      </c>
      <c r="F7" s="9">
        <f t="shared" si="2"/>
        <v>2.0460045374338289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Normal="100" workbookViewId="0">
      <selection activeCell="M10" sqref="M10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10" x14ac:dyDescent="0.25">
      <c r="A1" s="15" t="str">
        <f>Total!A1</f>
        <v>Non DAT and DAT Arrest Analysis 3Q 2023</v>
      </c>
      <c r="B1" s="15"/>
      <c r="C1" s="15"/>
      <c r="D1" s="15"/>
      <c r="E1" s="15"/>
      <c r="F1" s="15"/>
    </row>
    <row r="2" spans="1:10" x14ac:dyDescent="0.25">
      <c r="A2" s="15"/>
      <c r="B2" s="15"/>
      <c r="C2" s="15"/>
      <c r="D2" s="15"/>
      <c r="E2" s="15"/>
      <c r="F2" s="15"/>
    </row>
    <row r="3" spans="1:10" x14ac:dyDescent="0.25">
      <c r="A3" s="4" t="s">
        <v>20</v>
      </c>
      <c r="B3" s="7" t="s">
        <v>0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10" x14ac:dyDescent="0.25">
      <c r="A4" s="4" t="s">
        <v>24</v>
      </c>
      <c r="B4" s="8">
        <v>0</v>
      </c>
      <c r="C4" s="8">
        <v>0</v>
      </c>
      <c r="D4" s="8">
        <f>SUM(B4:C4)</f>
        <v>0</v>
      </c>
      <c r="E4" s="8">
        <f>C4-B4</f>
        <v>0</v>
      </c>
      <c r="F4" s="9" t="str">
        <f>IF(C4=0,"**.*",(B4/C4))</f>
        <v>**.*</v>
      </c>
    </row>
    <row r="5" spans="1:10" x14ac:dyDescent="0.25">
      <c r="A5" s="4" t="s">
        <v>25</v>
      </c>
      <c r="B5" s="8">
        <v>385</v>
      </c>
      <c r="C5" s="8">
        <v>0</v>
      </c>
      <c r="D5" s="8">
        <f t="shared" ref="D5:D10" si="0">SUM(B5:C5)</f>
        <v>385</v>
      </c>
      <c r="E5" s="8">
        <f t="shared" ref="E5:E10" si="1">C5-B5</f>
        <v>-385</v>
      </c>
      <c r="F5" s="9" t="str">
        <f t="shared" ref="F5:F10" si="2">IF(C5=0,"**.*",(B5/C5))</f>
        <v>**.*</v>
      </c>
    </row>
    <row r="6" spans="1:10" x14ac:dyDescent="0.25">
      <c r="A6" s="4" t="s">
        <v>26</v>
      </c>
      <c r="B6" s="8">
        <v>2317</v>
      </c>
      <c r="C6" s="8">
        <v>1597</v>
      </c>
      <c r="D6" s="8">
        <f t="shared" si="0"/>
        <v>3914</v>
      </c>
      <c r="E6" s="8">
        <f t="shared" si="1"/>
        <v>-720</v>
      </c>
      <c r="F6" s="9">
        <f t="shared" si="2"/>
        <v>1.450845335003131</v>
      </c>
    </row>
    <row r="7" spans="1:10" x14ac:dyDescent="0.25">
      <c r="A7" s="4" t="s">
        <v>27</v>
      </c>
      <c r="B7" s="8">
        <v>8188</v>
      </c>
      <c r="C7" s="8">
        <v>3826</v>
      </c>
      <c r="D7" s="8">
        <f t="shared" si="0"/>
        <v>12014</v>
      </c>
      <c r="E7" s="8">
        <f t="shared" si="1"/>
        <v>-4362</v>
      </c>
      <c r="F7" s="9">
        <f t="shared" si="2"/>
        <v>2.1400940930475691</v>
      </c>
    </row>
    <row r="8" spans="1:10" x14ac:dyDescent="0.25">
      <c r="A8" s="4" t="s">
        <v>28</v>
      </c>
      <c r="B8" s="8">
        <v>4581</v>
      </c>
      <c r="C8" s="8">
        <v>2036</v>
      </c>
      <c r="D8" s="8">
        <f t="shared" si="0"/>
        <v>6617</v>
      </c>
      <c r="E8" s="8">
        <f t="shared" si="1"/>
        <v>-2545</v>
      </c>
      <c r="F8" s="9">
        <f t="shared" si="2"/>
        <v>2.25</v>
      </c>
    </row>
    <row r="9" spans="1:10" x14ac:dyDescent="0.25">
      <c r="A9" s="4" t="s">
        <v>29</v>
      </c>
      <c r="B9" s="8">
        <v>762</v>
      </c>
      <c r="C9" s="8">
        <v>475</v>
      </c>
      <c r="D9" s="8">
        <f t="shared" si="0"/>
        <v>1237</v>
      </c>
      <c r="E9" s="8">
        <f t="shared" si="1"/>
        <v>-287</v>
      </c>
      <c r="F9" s="9">
        <f t="shared" si="2"/>
        <v>1.6042105263157895</v>
      </c>
    </row>
    <row r="10" spans="1:10" x14ac:dyDescent="0.25">
      <c r="A10" s="4" t="s">
        <v>8</v>
      </c>
      <c r="B10" s="7">
        <f>SUM(B4:B9)</f>
        <v>16233</v>
      </c>
      <c r="C10" s="7">
        <f>SUM(C4:C9)</f>
        <v>7934</v>
      </c>
      <c r="D10" s="7">
        <f t="shared" si="0"/>
        <v>24167</v>
      </c>
      <c r="E10" s="7">
        <f t="shared" si="1"/>
        <v>-8299</v>
      </c>
      <c r="F10" s="9">
        <f t="shared" si="2"/>
        <v>2.0460045374338289</v>
      </c>
      <c r="J10" s="14"/>
    </row>
    <row r="11" spans="1:10" x14ac:dyDescent="0.25">
      <c r="J11" s="14"/>
    </row>
    <row r="12" spans="1:10" x14ac:dyDescent="0.25">
      <c r="J12" s="14"/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</vt:lpstr>
      <vt:lpstr>Boro</vt:lpstr>
      <vt:lpstr>PCT</vt:lpstr>
      <vt:lpstr>Race</vt:lpstr>
      <vt:lpstr>Sex</vt:lpstr>
      <vt:lpstr>Age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2023-07-04T15:53:46Z</cp:lastPrinted>
  <dcterms:created xsi:type="dcterms:W3CDTF">2016-07-22T11:47:05Z</dcterms:created>
  <dcterms:modified xsi:type="dcterms:W3CDTF">2023-10-06T11:39:37Z</dcterms:modified>
</cp:coreProperties>
</file>